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arcopolo.silva\Desktop\E-books e ferramentas espias\"/>
    </mc:Choice>
  </mc:AlternateContent>
  <bookViews>
    <workbookView xWindow="0" yWindow="0" windowWidth="28800" windowHeight="12300" activeTab="1"/>
  </bookViews>
  <sheets>
    <sheet name="Instruções" sheetId="11" r:id="rId1"/>
    <sheet name="Principal" sheetId="7" r:id="rId2"/>
    <sheet name="Checklist" sheetId="8" r:id="rId3"/>
    <sheet name="Categorias" sheetId="9" r:id="rId4"/>
    <sheet name="Auxiliar" sheetId="10" r:id="rId5"/>
  </sheets>
  <externalReferences>
    <externalReference r:id="rId6"/>
  </externalReferences>
  <definedNames>
    <definedName name="Adicionar_Combustível">#REF!</definedName>
    <definedName name="Adicionar_Hospedagem">#REF!</definedName>
    <definedName name="Adicionar_Passagens">#REF!</definedName>
    <definedName name="Adicionar_Refeições">#REF!</definedName>
    <definedName name="Comprimento">#REF!</definedName>
    <definedName name="Custo_Total_da_Viagem">#REF!</definedName>
    <definedName name="Total_com_Combustível">[1]!Combustível[[#Totals],[Valor]]</definedName>
    <definedName name="Total_com_Entretenimento">[1]!Diversos[[#Totals],[Custo total]]</definedName>
    <definedName name="Total_com_Hospedagem">[1]!Hospedagem[[#Totals],[Valor]]</definedName>
    <definedName name="Total_com_Passagens">[1]!Passagens[[#Totals],[Valor]]</definedName>
    <definedName name="Total_com_Refeições">[1]!Refeições[[#Totals],[Valor]]</definedName>
    <definedName name="Total_de_Viajante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2" i="7" l="1"/>
  <c r="I45" i="7"/>
  <c r="C7" i="8"/>
  <c r="G22" i="7" l="1"/>
  <c r="H22" i="7" s="1"/>
  <c r="I44" i="7"/>
  <c r="I43" i="7"/>
  <c r="F21" i="7" s="1"/>
  <c r="I42" i="7"/>
  <c r="F23" i="7" s="1"/>
  <c r="G23" i="7" s="1"/>
  <c r="H23" i="7" s="1"/>
  <c r="G21" i="7" l="1"/>
  <c r="H21" i="7" s="1"/>
  <c r="I32" i="7"/>
  <c r="I33" i="7"/>
  <c r="I34" i="7"/>
  <c r="I35" i="7"/>
  <c r="F18" i="7" s="1"/>
  <c r="I36" i="7"/>
  <c r="I37" i="7"/>
  <c r="I38" i="7"/>
  <c r="I39" i="7"/>
  <c r="I40" i="7"/>
  <c r="I41" i="7"/>
  <c r="F20" i="7" l="1"/>
  <c r="C6" i="10"/>
  <c r="C7" i="10" s="1"/>
  <c r="G18" i="7"/>
  <c r="H18" i="7" s="1"/>
  <c r="F17" i="7"/>
  <c r="F19" i="7"/>
  <c r="C6" i="8"/>
  <c r="C3" i="8"/>
  <c r="C5" i="8"/>
  <c r="E19" i="7" l="1"/>
  <c r="F24" i="7"/>
  <c r="G24" i="7" s="1"/>
  <c r="H24" i="7" s="1"/>
  <c r="E17" i="7"/>
  <c r="E23" i="7"/>
  <c r="E22" i="7"/>
  <c r="E21" i="7"/>
  <c r="G20" i="7"/>
  <c r="H20" i="7" s="1"/>
  <c r="E20" i="7"/>
  <c r="E18" i="7"/>
  <c r="C12" i="10"/>
  <c r="C13" i="10"/>
  <c r="G19" i="7"/>
  <c r="H19" i="7" s="1"/>
  <c r="G17" i="7"/>
  <c r="H17" i="7" s="1"/>
</calcChain>
</file>

<file path=xl/sharedStrings.xml><?xml version="1.0" encoding="utf-8"?>
<sst xmlns="http://schemas.openxmlformats.org/spreadsheetml/2006/main" count="170" uniqueCount="90">
  <si>
    <t>Transporte</t>
  </si>
  <si>
    <t>Aluguel de carro</t>
  </si>
  <si>
    <t>Pedágio</t>
  </si>
  <si>
    <t>Passagem</t>
  </si>
  <si>
    <t>Ônibus</t>
  </si>
  <si>
    <t>Hospedagem</t>
  </si>
  <si>
    <t>Airbnb</t>
  </si>
  <si>
    <t>Cartão de Crédito</t>
  </si>
  <si>
    <t>Outros</t>
  </si>
  <si>
    <t>Data</t>
  </si>
  <si>
    <t>Categoria</t>
  </si>
  <si>
    <t>Hotel</t>
  </si>
  <si>
    <t>Alimentação</t>
  </si>
  <si>
    <t>Combustível</t>
  </si>
  <si>
    <t>Presentes</t>
  </si>
  <si>
    <t>Item</t>
  </si>
  <si>
    <t>Situação</t>
  </si>
  <si>
    <t>Identidade</t>
  </si>
  <si>
    <t>CPF</t>
  </si>
  <si>
    <t>Sim</t>
  </si>
  <si>
    <t>Não</t>
  </si>
  <si>
    <t>Imprevistos</t>
  </si>
  <si>
    <t>Pendências</t>
  </si>
  <si>
    <t>Checklist de Viagem</t>
  </si>
  <si>
    <t>Carteira de Motorista</t>
  </si>
  <si>
    <t>Celular</t>
  </si>
  <si>
    <t>Dinheiro</t>
  </si>
  <si>
    <t>Roupas</t>
  </si>
  <si>
    <t>Passaporte</t>
  </si>
  <si>
    <t>Reserva de Hotel</t>
  </si>
  <si>
    <t>Passagens</t>
  </si>
  <si>
    <t>Ok</t>
  </si>
  <si>
    <t>Total de Itens</t>
  </si>
  <si>
    <t>Itens Ok</t>
  </si>
  <si>
    <t>Tudo certo para viagem?</t>
  </si>
  <si>
    <t>Orçamento Limite</t>
  </si>
  <si>
    <t>Gasto</t>
  </si>
  <si>
    <t>Quantidade</t>
  </si>
  <si>
    <t>Preço</t>
  </si>
  <si>
    <t>Seguro viagem</t>
  </si>
  <si>
    <t>Entretenimento</t>
  </si>
  <si>
    <t>Compras</t>
  </si>
  <si>
    <t>Aérea</t>
  </si>
  <si>
    <t>Visto</t>
  </si>
  <si>
    <t>Vacinas</t>
  </si>
  <si>
    <t>Emissão de passaporte</t>
  </si>
  <si>
    <t>Transporte público</t>
  </si>
  <si>
    <t>Taxi</t>
  </si>
  <si>
    <t>Uber</t>
  </si>
  <si>
    <t>Ingressos</t>
  </si>
  <si>
    <t>Tour guiado</t>
  </si>
  <si>
    <t>Parque</t>
  </si>
  <si>
    <t>Bar</t>
  </si>
  <si>
    <t>Jantar</t>
  </si>
  <si>
    <t>Valor Total</t>
  </si>
  <si>
    <t>Observação</t>
  </si>
  <si>
    <t>Valor de 7 diárias Prisma Sedan - Localiza Tijuca</t>
  </si>
  <si>
    <t>Total para X L de gasolina</t>
  </si>
  <si>
    <t>Hostel</t>
  </si>
  <si>
    <t>Pousada Canyons (Capitólio) - 7 diárias</t>
  </si>
  <si>
    <t>Café da manhã</t>
  </si>
  <si>
    <t>Almoço</t>
  </si>
  <si>
    <t>Lanche</t>
  </si>
  <si>
    <t>Passeios</t>
  </si>
  <si>
    <t>Barco+Jipe</t>
  </si>
  <si>
    <t>Unidade</t>
  </si>
  <si>
    <t>un.</t>
  </si>
  <si>
    <t>L</t>
  </si>
  <si>
    <t>diária</t>
  </si>
  <si>
    <t>Incluir nas despesas?</t>
  </si>
  <si>
    <t>Total R$</t>
  </si>
  <si>
    <t>Por dia</t>
  </si>
  <si>
    <t>Por pessoa</t>
  </si>
  <si>
    <t>Gasto R$</t>
  </si>
  <si>
    <t>Total viajantes</t>
  </si>
  <si>
    <t>Quantidade de dias</t>
  </si>
  <si>
    <t>Planejamento de Viagem</t>
  </si>
  <si>
    <t>Custo por pessoa/dia</t>
  </si>
  <si>
    <t>Custo Total da Viagem</t>
  </si>
  <si>
    <t>Saldo Restante</t>
  </si>
  <si>
    <t>Auxiliar</t>
  </si>
  <si>
    <t>Pessoal</t>
  </si>
  <si>
    <t>Categorias</t>
  </si>
  <si>
    <t>← Preencher com orçamento limite desejado</t>
  </si>
  <si>
    <t>Custo total por pessoa</t>
  </si>
  <si>
    <t>Instruções</t>
  </si>
  <si>
    <r>
      <rPr>
        <b/>
        <sz val="14"/>
        <color theme="0" tint="-0.34998626667073579"/>
        <rFont val="Calibri"/>
        <family val="2"/>
        <scheme val="minor"/>
      </rPr>
      <t>Aba</t>
    </r>
    <r>
      <rPr>
        <b/>
        <sz val="14"/>
        <color theme="3"/>
        <rFont val="Calibri"/>
        <family val="2"/>
        <scheme val="minor"/>
      </rPr>
      <t xml:space="preserve"> Principal</t>
    </r>
  </si>
  <si>
    <r>
      <rPr>
        <b/>
        <sz val="14"/>
        <color theme="0" tint="-0.34998626667073579"/>
        <rFont val="Calibri"/>
        <family val="2"/>
        <scheme val="minor"/>
      </rPr>
      <t>Aba</t>
    </r>
    <r>
      <rPr>
        <b/>
        <sz val="14"/>
        <color theme="3"/>
        <rFont val="Calibri"/>
        <family val="2"/>
        <scheme val="minor"/>
      </rPr>
      <t xml:space="preserve"> Checklist</t>
    </r>
  </si>
  <si>
    <r>
      <rPr>
        <b/>
        <sz val="14"/>
        <color theme="0" tint="-0.34998626667073579"/>
        <rFont val="Calibri"/>
        <family val="2"/>
        <scheme val="minor"/>
      </rPr>
      <t>Aba</t>
    </r>
    <r>
      <rPr>
        <b/>
        <sz val="14"/>
        <color theme="3"/>
        <rFont val="Calibri"/>
        <family val="2"/>
        <scheme val="minor"/>
      </rPr>
      <t xml:space="preserve"> Categorias</t>
    </r>
  </si>
  <si>
    <r>
      <rPr>
        <b/>
        <sz val="14"/>
        <color theme="0" tint="-0.34998626667073579"/>
        <rFont val="Calibri"/>
        <family val="2"/>
        <scheme val="minor"/>
      </rPr>
      <t>Aba</t>
    </r>
    <r>
      <rPr>
        <b/>
        <sz val="14"/>
        <color theme="3"/>
        <rFont val="Calibri"/>
        <family val="2"/>
        <scheme val="minor"/>
      </rPr>
      <t xml:space="preserve"> Auxiliar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</si>
</sst>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&quot;R$&quot;\ #,##0.00;[Red]\-&quot;R$&quot;\ #,##0.00"/>
    <numFmt numFmtId="165" formatCode="_(&quot;$&quot;* #,##0.00_);_(&quot;$&quot;* \(#,##0.00\);_(&quot;$&quot;* &quot;-&quot;??_);_(@_)"/>
    <numFmt numFmtId="166" formatCode="&quot;R$&quot;\ #,##0.00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color theme="3" tint="-0.249977111117893"/>
      <name val="Calibri"/>
      <family val="2"/>
      <scheme val="minor"/>
    </font>
    <font>
      <b/>
      <sz val="26"/>
      <color theme="3" tint="-0.249977111117893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4"/>
      <color theme="3" tint="-0.499984740745262"/>
      <name val="Calibri"/>
      <family val="2"/>
      <scheme val="minor"/>
    </font>
    <font>
      <b/>
      <sz val="14"/>
      <color rgb="FF00B050"/>
      <name val="Calibri"/>
      <family val="2"/>
      <scheme val="minor"/>
    </font>
    <font>
      <b/>
      <sz val="14"/>
      <color theme="4"/>
      <name val="Calibri"/>
      <family val="2"/>
      <scheme val="minor"/>
    </font>
    <font>
      <sz val="28"/>
      <color theme="3"/>
      <name val="Calibri"/>
      <family val="2"/>
      <scheme val="minor"/>
    </font>
    <font>
      <b/>
      <sz val="14"/>
      <color theme="3"/>
      <name val="Calibri"/>
      <family val="2"/>
      <scheme val="minor"/>
    </font>
    <font>
      <b/>
      <sz val="14"/>
      <color theme="0" tint="-0.34998626667073579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6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3" tint="-0.24994659260841701"/>
      </left>
      <right/>
      <top style="medium">
        <color theme="3" tint="-0.24994659260841701"/>
      </top>
      <bottom style="medium">
        <color theme="3" tint="-0.24994659260841701"/>
      </bottom>
      <diagonal/>
    </border>
    <border>
      <left/>
      <right/>
      <top style="medium">
        <color theme="3" tint="-0.24994659260841701"/>
      </top>
      <bottom style="medium">
        <color theme="3" tint="-0.24994659260841701"/>
      </bottom>
      <diagonal/>
    </border>
    <border>
      <left/>
      <right style="medium">
        <color theme="3" tint="-0.24994659260841701"/>
      </right>
      <top style="medium">
        <color theme="3" tint="-0.24994659260841701"/>
      </top>
      <bottom style="medium">
        <color theme="3" tint="-0.24994659260841701"/>
      </bottom>
      <diagonal/>
    </border>
    <border>
      <left/>
      <right/>
      <top/>
      <bottom style="thin">
        <color theme="3" tint="-0.499984740745262"/>
      </bottom>
      <diagonal/>
    </border>
    <border>
      <left/>
      <right/>
      <top style="thin">
        <color theme="3" tint="-0.499984740745262"/>
      </top>
      <bottom style="thin">
        <color theme="3" tint="-0.499984740745262"/>
      </bottom>
      <diagonal/>
    </border>
    <border>
      <left/>
      <right/>
      <top style="thin">
        <color theme="3" tint="-0.499984740745262"/>
      </top>
      <bottom/>
      <diagonal/>
    </border>
    <border>
      <left/>
      <right/>
      <top/>
      <bottom style="medium">
        <color theme="0" tint="-0.499984740745262"/>
      </bottom>
      <diagonal/>
    </border>
  </borders>
  <cellStyleXfs count="3">
    <xf numFmtId="0" fontId="0" fillId="0" borderId="0"/>
    <xf numFmtId="0" fontId="2" fillId="0" borderId="0"/>
    <xf numFmtId="165" fontId="2" fillId="0" borderId="0" applyFont="0" applyFill="0" applyBorder="0" applyAlignment="0" applyProtection="0"/>
  </cellStyleXfs>
  <cellXfs count="56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1" xfId="0" applyBorder="1"/>
    <xf numFmtId="0" fontId="0" fillId="0" borderId="0" xfId="0" applyBorder="1" applyAlignment="1">
      <alignment horizontal="center"/>
    </xf>
    <xf numFmtId="166" fontId="0" fillId="0" borderId="0" xfId="0" applyNumberFormat="1"/>
    <xf numFmtId="166" fontId="1" fillId="0" borderId="0" xfId="0" applyNumberFormat="1" applyFont="1"/>
    <xf numFmtId="166" fontId="0" fillId="0" borderId="0" xfId="0" applyNumberFormat="1" applyBorder="1" applyAlignment="1">
      <alignment horizontal="center"/>
    </xf>
    <xf numFmtId="0" fontId="3" fillId="0" borderId="0" xfId="0" applyFont="1" applyBorder="1" applyAlignment="1">
      <alignment horizontal="center"/>
    </xf>
    <xf numFmtId="166" fontId="4" fillId="0" borderId="0" xfId="0" applyNumberFormat="1" applyFont="1" applyBorder="1" applyAlignment="1">
      <alignment horizontal="center"/>
    </xf>
    <xf numFmtId="0" fontId="4" fillId="0" borderId="0" xfId="0" applyFont="1" applyBorder="1"/>
    <xf numFmtId="9" fontId="6" fillId="4" borderId="3" xfId="0" applyNumberFormat="1" applyFont="1" applyFill="1" applyBorder="1" applyAlignment="1">
      <alignment horizontal="center"/>
    </xf>
    <xf numFmtId="9" fontId="6" fillId="2" borderId="3" xfId="0" applyNumberFormat="1" applyFont="1" applyFill="1" applyBorder="1" applyAlignment="1">
      <alignment horizontal="center"/>
    </xf>
    <xf numFmtId="9" fontId="6" fillId="5" borderId="3" xfId="0" applyNumberFormat="1" applyFont="1" applyFill="1" applyBorder="1" applyAlignment="1">
      <alignment horizontal="center"/>
    </xf>
    <xf numFmtId="9" fontId="6" fillId="6" borderId="3" xfId="0" applyNumberFormat="1" applyFont="1" applyFill="1" applyBorder="1" applyAlignment="1">
      <alignment horizontal="center"/>
    </xf>
    <xf numFmtId="9" fontId="6" fillId="3" borderId="3" xfId="0" applyNumberFormat="1" applyFont="1" applyFill="1" applyBorder="1" applyAlignment="1">
      <alignment horizontal="center"/>
    </xf>
    <xf numFmtId="0" fontId="5" fillId="0" borderId="0" xfId="0" applyFont="1" applyFill="1" applyBorder="1"/>
    <xf numFmtId="0" fontId="7" fillId="0" borderId="0" xfId="0" applyFont="1" applyFill="1" applyBorder="1"/>
    <xf numFmtId="9" fontId="6" fillId="8" borderId="3" xfId="0" applyNumberFormat="1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166" fontId="0" fillId="7" borderId="3" xfId="0" applyNumberFormat="1" applyFill="1" applyBorder="1" applyAlignment="1">
      <alignment horizontal="center"/>
    </xf>
    <xf numFmtId="166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11" fillId="0" borderId="0" xfId="0" applyFont="1"/>
    <xf numFmtId="0" fontId="12" fillId="0" borderId="1" xfId="0" applyFont="1" applyBorder="1"/>
    <xf numFmtId="0" fontId="11" fillId="0" borderId="0" xfId="0" applyFont="1" applyAlignment="1">
      <alignment horizontal="center"/>
    </xf>
    <xf numFmtId="1" fontId="14" fillId="10" borderId="3" xfId="0" applyNumberFormat="1" applyFont="1" applyFill="1" applyBorder="1" applyAlignment="1">
      <alignment horizontal="center" vertical="center"/>
    </xf>
    <xf numFmtId="0" fontId="16" fillId="0" borderId="1" xfId="0" applyFont="1" applyBorder="1"/>
    <xf numFmtId="0" fontId="15" fillId="0" borderId="2" xfId="0" applyFont="1" applyBorder="1"/>
    <xf numFmtId="0" fontId="13" fillId="0" borderId="1" xfId="0" applyFont="1" applyBorder="1"/>
    <xf numFmtId="0" fontId="1" fillId="11" borderId="7" xfId="0" applyFont="1" applyFill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66" fontId="0" fillId="7" borderId="0" xfId="0" applyNumberFormat="1" applyFill="1" applyBorder="1" applyAlignment="1">
      <alignment horizontal="center"/>
    </xf>
    <xf numFmtId="9" fontId="6" fillId="12" borderId="0" xfId="0" applyNumberFormat="1" applyFont="1" applyFill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 vertical="center"/>
    </xf>
    <xf numFmtId="0" fontId="1" fillId="8" borderId="7" xfId="0" applyFont="1" applyFill="1" applyBorder="1" applyAlignment="1">
      <alignment horizontal="center"/>
    </xf>
    <xf numFmtId="14" fontId="0" fillId="0" borderId="8" xfId="0" applyNumberFormat="1" applyBorder="1" applyAlignment="1">
      <alignment horizontal="center"/>
    </xf>
    <xf numFmtId="166" fontId="0" fillId="0" borderId="8" xfId="0" applyNumberFormat="1" applyBorder="1" applyAlignment="1">
      <alignment horizontal="center"/>
    </xf>
    <xf numFmtId="164" fontId="0" fillId="0" borderId="8" xfId="0" applyNumberFormat="1" applyBorder="1" applyAlignment="1">
      <alignment horizontal="center"/>
    </xf>
    <xf numFmtId="14" fontId="0" fillId="0" borderId="9" xfId="0" applyNumberFormat="1" applyBorder="1" applyAlignment="1">
      <alignment horizontal="center"/>
    </xf>
    <xf numFmtId="166" fontId="0" fillId="0" borderId="9" xfId="0" applyNumberFormat="1" applyBorder="1" applyAlignment="1">
      <alignment horizontal="center"/>
    </xf>
    <xf numFmtId="166" fontId="9" fillId="9" borderId="0" xfId="0" applyNumberFormat="1" applyFont="1" applyFill="1" applyAlignment="1">
      <alignment horizontal="center" vertical="center"/>
    </xf>
    <xf numFmtId="166" fontId="0" fillId="10" borderId="3" xfId="0" applyNumberFormat="1" applyFill="1" applyBorder="1" applyAlignment="1">
      <alignment horizontal="center" vertical="center"/>
    </xf>
    <xf numFmtId="0" fontId="0" fillId="10" borderId="3" xfId="0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0" fillId="0" borderId="0" xfId="0" quotePrefix="1" applyFont="1" applyAlignment="1">
      <alignment vertical="center"/>
    </xf>
    <xf numFmtId="0" fontId="0" fillId="13" borderId="0" xfId="0" applyFill="1"/>
    <xf numFmtId="0" fontId="17" fillId="0" borderId="0" xfId="0" applyFont="1" applyAlignment="1">
      <alignment horizontal="left"/>
    </xf>
    <xf numFmtId="0" fontId="18" fillId="0" borderId="10" xfId="0" applyFont="1" applyBorder="1"/>
    <xf numFmtId="0" fontId="0" fillId="0" borderId="10" xfId="0" applyBorder="1"/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</cellXfs>
  <cellStyles count="3">
    <cellStyle name="Moeda 2" xfId="2"/>
    <cellStyle name="Normal" xfId="0" builtinId="0"/>
    <cellStyle name="Normal 2" xfId="1"/>
  </cellStyles>
  <dxfs count="60"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3" tint="-0.499984740745262"/>
        </top>
        <bottom style="thin">
          <color theme="3" tint="-0.499984740745262"/>
        </bottom>
        <vertical/>
        <horizontal style="thin">
          <color theme="3" tint="-0.499984740745262"/>
        </horizontal>
      </border>
    </dxf>
    <dxf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3" tint="-0.499984740745262"/>
        </top>
        <bottom style="thin">
          <color theme="3" tint="-0.499984740745262"/>
        </bottom>
        <vertical/>
        <horizontal style="thin">
          <color theme="3" tint="-0.499984740745262"/>
        </horizontal>
      </border>
    </dxf>
    <dxf>
      <border>
        <top style="thin">
          <color theme="3" tint="-0.499984740745262"/>
        </top>
      </border>
    </dxf>
    <dxf>
      <border diagonalUp="0" diagonalDown="0">
        <left style="thin">
          <color theme="3" tint="-0.499984740745262"/>
        </left>
        <right style="thin">
          <color theme="3" tint="-0.499984740745262"/>
        </right>
        <top style="thin">
          <color theme="3" tint="-0.499984740745262"/>
        </top>
        <bottom style="thin">
          <color theme="3" tint="-0.499984740745262"/>
        </bottom>
      </border>
    </dxf>
    <dxf>
      <alignment horizontal="center" vertical="bottom" textRotation="0" wrapText="0" indent="0" justifyLastLine="0" shrinkToFit="0" readingOrder="0"/>
    </dxf>
    <dxf>
      <border>
        <bottom style="thin">
          <color theme="3" tint="-0.49998474074526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3" tint="-0.499984740745262"/>
        </patternFill>
      </fill>
      <alignment horizontal="center" vertical="bottom" textRotation="0" wrapText="0" indent="0" justifyLastLine="0" shrinkToFit="0" readingOrder="0"/>
    </dxf>
    <dxf>
      <font>
        <b/>
        <i val="0"/>
        <color rgb="FFFF0000"/>
      </font>
    </dxf>
    <dxf>
      <font>
        <b/>
        <i val="0"/>
        <color rgb="FF00B050"/>
      </font>
    </dxf>
    <dxf>
      <alignment horizontal="center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3" tint="-0.499984740745262"/>
        </top>
        <bottom style="thin">
          <color theme="3" tint="-0.499984740745262"/>
        </bottom>
        <vertical/>
        <horizontal style="thin">
          <color theme="3" tint="-0.499984740745262"/>
        </horizontal>
      </border>
    </dxf>
    <dxf>
      <numFmt numFmtId="164" formatCode="&quot;R$&quot;\ #,##0.00;[Red]\-&quot;R$&quot;\ #,##0.00"/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numFmt numFmtId="166" formatCode="&quot;R$&quot;\ #,##0.00"/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3" tint="-0.499984740745262"/>
        </top>
        <bottom style="thin">
          <color theme="3" tint="-0.499984740745262"/>
        </bottom>
        <vertical/>
        <horizontal style="thin">
          <color theme="3" tint="-0.499984740745262"/>
        </horizontal>
      </border>
    </dxf>
    <dxf>
      <alignment horizontal="center" vertical="center" textRotation="0" wrapText="0" indent="0" justifyLastLine="0" shrinkToFit="0" readingOrder="0"/>
    </dxf>
    <dxf>
      <numFmt numFmtId="166" formatCode="&quot;R$&quot;\ #,##0.00"/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3" tint="-0.499984740745262"/>
        </top>
        <bottom style="thin">
          <color theme="3" tint="-0.499984740745262"/>
        </bottom>
        <vertical/>
        <horizontal style="thin">
          <color theme="3" tint="-0.499984740745262"/>
        </horizontal>
      </border>
    </dxf>
    <dxf>
      <alignment horizontal="center" vertical="center" textRotation="0" wrapText="0" indent="0" justifyLastLine="0" shrinkToFit="0" readingOrder="0"/>
    </dxf>
    <dxf>
      <numFmt numFmtId="166" formatCode="&quot;R$&quot;\ #,##0.00"/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3" tint="-0.499984740745262"/>
        </top>
        <bottom style="thin">
          <color theme="3" tint="-0.499984740745262"/>
        </bottom>
        <vertical/>
        <horizontal style="thin">
          <color theme="3" tint="-0.499984740745262"/>
        </horizontal>
      </border>
    </dxf>
    <dxf>
      <alignment horizontal="center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3" tint="-0.499984740745262"/>
        </top>
        <bottom style="thin">
          <color theme="3" tint="-0.499984740745262"/>
        </bottom>
        <vertical/>
        <horizontal style="thin">
          <color theme="3" tint="-0.499984740745262"/>
        </horizontal>
      </border>
    </dxf>
    <dxf>
      <alignment horizontal="center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3" tint="-0.499984740745262"/>
        </top>
        <bottom style="thin">
          <color theme="3" tint="-0.499984740745262"/>
        </bottom>
        <vertical/>
        <horizontal style="thin">
          <color theme="3" tint="-0.499984740745262"/>
        </horizontal>
      </border>
    </dxf>
    <dxf>
      <alignment horizontal="center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3" tint="-0.499984740745262"/>
        </top>
        <bottom style="thin">
          <color theme="3" tint="-0.499984740745262"/>
        </bottom>
        <vertical/>
        <horizontal style="thin">
          <color theme="3" tint="-0.499984740745262"/>
        </horizontal>
      </border>
    </dxf>
    <dxf>
      <alignment horizontal="center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3" tint="-0.499984740745262"/>
        </top>
        <bottom style="thin">
          <color theme="3" tint="-0.499984740745262"/>
        </bottom>
        <vertical/>
        <horizontal style="thin">
          <color theme="3" tint="-0.499984740745262"/>
        </horizontal>
      </border>
    </dxf>
    <dxf>
      <alignment horizontal="center" vertical="center" textRotation="0" wrapText="0" indent="0" justifyLastLine="0" shrinkToFit="0" readingOrder="0"/>
    </dxf>
    <dxf>
      <numFmt numFmtId="19" formatCode="dd/mm/yyyy"/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3" tint="-0.499984740745262"/>
        </top>
        <bottom style="thin">
          <color theme="3" tint="-0.499984740745262"/>
        </bottom>
        <vertical/>
        <horizontal style="thin">
          <color theme="3" tint="-0.499984740745262"/>
        </horizontal>
      </border>
    </dxf>
    <dxf>
      <alignment horizontal="center" vertical="center" textRotation="0" wrapText="0" indent="0" justifyLastLine="0" shrinkToFit="0" readingOrder="0"/>
    </dxf>
    <dxf>
      <border diagonalUp="0" diagonalDown="0">
        <left style="thin">
          <color theme="3" tint="-0.499984740745262"/>
        </left>
        <right style="thin">
          <color theme="3" tint="-0.499984740745262"/>
        </right>
        <top style="thin">
          <color theme="3" tint="-0.499984740745262"/>
        </top>
        <bottom style="thin">
          <color theme="3" tint="-0.499984740745262"/>
        </bottom>
      </border>
    </dxf>
    <dxf>
      <border>
        <bottom style="thin">
          <color theme="3" tint="-0.49998474074526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3" tint="-0.249977111117893"/>
        </patternFill>
      </fill>
      <alignment horizontal="center" vertical="bottom" textRotation="0" wrapText="0" indent="0" justifyLastLine="0" shrinkToFit="0" readingOrder="0"/>
    </dxf>
    <dxf>
      <fill>
        <patternFill>
          <bgColor theme="5" tint="0.79998168889431442"/>
        </patternFill>
      </fill>
    </dxf>
    <dxf>
      <border>
        <horizontal style="thin">
          <color theme="0" tint="-0.14996795556505021"/>
        </horizontal>
      </border>
    </dxf>
    <dxf>
      <font>
        <b/>
        <i val="0"/>
        <color theme="4"/>
      </font>
    </dxf>
    <dxf>
      <font>
        <b/>
        <i val="0"/>
      </font>
      <border>
        <top style="medium">
          <color theme="4" tint="0.39991454817346722"/>
        </top>
        <bottom style="medium">
          <color theme="4" tint="0.39991454817346722"/>
        </bottom>
      </border>
    </dxf>
    <dxf>
      <font>
        <color theme="4" tint="-0.24994659260841701"/>
      </font>
      <border>
        <bottom style="medium">
          <color theme="4" tint="0.39991454817346722"/>
        </bottom>
      </border>
    </dxf>
  </dxfs>
  <tableStyles count="1" defaultTableStyle="TableStyleMedium2" defaultPivotStyle="PivotStyleLight16">
    <tableStyle name="Planejador de Viagens" pivot="0" count="4">
      <tableStyleElement type="headerRow" dxfId="59"/>
      <tableStyleElement type="totalRow" dxfId="58"/>
      <tableStyleElement type="lastColumn" dxfId="57"/>
      <tableStyleElement type="firstRowStripe" dxfId="56"/>
    </tableStyle>
  </tableStyles>
  <colors>
    <mruColors>
      <color rgb="FFFF8D3F"/>
      <color rgb="FFFF832F"/>
      <color rgb="FFEE6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0" i="0" u="none" strike="noStrike" kern="1200" spc="0" baseline="0">
                <a:solidFill>
                  <a:schemeClr val="tx2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 sz="1800" b="0">
                <a:solidFill>
                  <a:schemeClr val="tx2">
                    <a:lumMod val="50000"/>
                  </a:schemeClr>
                </a:solidFill>
              </a:rPr>
              <a:t>Total de gastos</a:t>
            </a:r>
            <a:r>
              <a:rPr lang="pt-BR" sz="1800" b="0" baseline="0">
                <a:solidFill>
                  <a:schemeClr val="tx2">
                    <a:lumMod val="50000"/>
                  </a:schemeClr>
                </a:solidFill>
              </a:rPr>
              <a:t> por categoria</a:t>
            </a:r>
            <a:endParaRPr lang="pt-BR" sz="1800" b="0">
              <a:solidFill>
                <a:schemeClr val="tx2">
                  <a:lumMod val="50000"/>
                </a:schemeClr>
              </a:solidFill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spc="0" baseline="0">
              <a:solidFill>
                <a:schemeClr val="tx2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 w="19050">
              <a:solidFill>
                <a:schemeClr val="lt1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EA82-43CE-983E-CA4A08899D35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3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EA82-43CE-983E-CA4A08899D35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4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EA82-43CE-983E-CA4A08899D35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5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EA82-43CE-983E-CA4A08899D35}"/>
              </c:ext>
            </c:extLst>
          </c:dPt>
          <c:dPt>
            <c:idx val="4"/>
            <c:invertIfNegative val="0"/>
            <c:bubble3D val="0"/>
            <c:spPr>
              <a:solidFill>
                <a:schemeClr val="tx2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EA82-43CE-983E-CA4A08899D35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16DD-47B3-88BE-023A4E924572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1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DE21-464B-8206-4E852643F1DF}"/>
              </c:ext>
            </c:extLst>
          </c:dPt>
          <c:dLbls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100" b="0" i="0" u="none" strike="noStrike" kern="1200" baseline="0">
                      <a:solidFill>
                        <a:schemeClr val="accent3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EA82-43CE-983E-CA4A08899D35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100" b="0" i="0" u="none" strike="noStrike" kern="1200" baseline="0">
                      <a:solidFill>
                        <a:schemeClr val="accent4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EA82-43CE-983E-CA4A08899D35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100" b="0" i="0" u="none" strike="noStrike" kern="1200" baseline="0">
                      <a:solidFill>
                        <a:schemeClr val="accent5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EA82-43CE-983E-CA4A08899D35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100" b="0" i="0" u="none" strike="noStrike" kern="1200" baseline="0">
                      <a:solidFill>
                        <a:schemeClr val="tx2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F-EA82-43CE-983E-CA4A08899D35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1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16DD-47B3-88BE-023A4E924572}"/>
                </c:ext>
              </c:extLst>
            </c:dLbl>
            <c:dLbl>
              <c:idx val="6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100" b="0" i="0" u="none" strike="noStrike" kern="1200" baseline="0">
                      <a:solidFill>
                        <a:schemeClr val="accent1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D-DE21-464B-8206-4E852643F1D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accent2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Principal!$D$17:$D$23</c:f>
              <c:strCache>
                <c:ptCount val="7"/>
                <c:pt idx="0">
                  <c:v>Passagem</c:v>
                </c:pt>
                <c:pt idx="1">
                  <c:v>Hospedagem</c:v>
                </c:pt>
                <c:pt idx="2">
                  <c:v>Alimentação</c:v>
                </c:pt>
                <c:pt idx="3">
                  <c:v>Entretenimento</c:v>
                </c:pt>
                <c:pt idx="4">
                  <c:v>Compras</c:v>
                </c:pt>
                <c:pt idx="5">
                  <c:v>Transporte</c:v>
                </c:pt>
                <c:pt idx="6">
                  <c:v>Outros</c:v>
                </c:pt>
              </c:strCache>
            </c:strRef>
          </c:cat>
          <c:val>
            <c:numRef>
              <c:f>Principal!$F$17:$F$23</c:f>
              <c:numCache>
                <c:formatCode>"R$"\ #,##0.00</c:formatCode>
                <c:ptCount val="7"/>
                <c:pt idx="0">
                  <c:v>1248.06</c:v>
                </c:pt>
                <c:pt idx="1">
                  <c:v>1141</c:v>
                </c:pt>
                <c:pt idx="2">
                  <c:v>1600</c:v>
                </c:pt>
                <c:pt idx="3">
                  <c:v>1490</c:v>
                </c:pt>
                <c:pt idx="4">
                  <c:v>1800</c:v>
                </c:pt>
                <c:pt idx="5">
                  <c:v>210</c:v>
                </c:pt>
                <c:pt idx="6">
                  <c:v>1600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B3-437C-B9A1-BAE947125E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32"/>
        <c:axId val="1959386655"/>
        <c:axId val="1569814127"/>
      </c:barChart>
      <c:catAx>
        <c:axId val="195938665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569814127"/>
        <c:crosses val="autoZero"/>
        <c:auto val="1"/>
        <c:lblAlgn val="ctr"/>
        <c:lblOffset val="100"/>
        <c:noMultiLvlLbl val="0"/>
      </c:catAx>
      <c:valAx>
        <c:axId val="1569814127"/>
        <c:scaling>
          <c:orientation val="minMax"/>
        </c:scaling>
        <c:delete val="1"/>
        <c:axPos val="l"/>
        <c:numFmt formatCode="&quot;R$&quot;\ #,##0.00" sourceLinked="1"/>
        <c:majorTickMark val="out"/>
        <c:minorTickMark val="none"/>
        <c:tickLblPos val="nextTo"/>
        <c:crossAx val="195938665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2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>
                <a:solidFill>
                  <a:schemeClr val="bg2">
                    <a:lumMod val="50000"/>
                  </a:schemeClr>
                </a:solidFill>
              </a:rPr>
              <a:t>% de gastos por categoria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2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0.22354582544740911"/>
          <c:y val="0.20308137192648165"/>
          <c:w val="0.54808565708609147"/>
          <c:h val="0.74451013273895772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5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8528-44E2-AF19-B92B0ADDF08A}"/>
              </c:ext>
            </c:extLst>
          </c:dPt>
          <c:dPt>
            <c:idx val="1"/>
            <c:bubble3D val="0"/>
            <c:spPr>
              <a:solidFill>
                <a:schemeClr val="accent3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8528-44E2-AF19-B92B0ADDF08A}"/>
              </c:ext>
            </c:extLst>
          </c:dPt>
          <c:dPt>
            <c:idx val="2"/>
            <c:bubble3D val="0"/>
            <c:spPr>
              <a:solidFill>
                <a:schemeClr val="accent4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8528-44E2-AF19-B92B0ADDF08A}"/>
              </c:ext>
            </c:extLst>
          </c:dPt>
          <c:dPt>
            <c:idx val="3"/>
            <c:bubble3D val="0"/>
            <c:spPr>
              <a:solidFill>
                <a:schemeClr val="accent2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8528-44E2-AF19-B92B0ADDF08A}"/>
              </c:ext>
            </c:extLst>
          </c:dPt>
          <c:dPt>
            <c:idx val="4"/>
            <c:bubble3D val="0"/>
            <c:spPr>
              <a:solidFill>
                <a:schemeClr val="tx2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8528-44E2-AF19-B92B0ADDF08A}"/>
              </c:ext>
            </c:extLst>
          </c:dPt>
          <c:dPt>
            <c:idx val="5"/>
            <c:bubble3D val="0"/>
            <c:spPr>
              <a:solidFill>
                <a:schemeClr val="accent6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8528-44E2-AF19-B92B0ADDF08A}"/>
              </c:ext>
            </c:extLst>
          </c:dPt>
          <c:dPt>
            <c:idx val="6"/>
            <c:bubble3D val="0"/>
            <c:spPr>
              <a:solidFill>
                <a:schemeClr val="accent1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3D89-4038-977A-0869C282C73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Principal!$D$17:$D$23</c:f>
              <c:strCache>
                <c:ptCount val="7"/>
                <c:pt idx="0">
                  <c:v>Passagem</c:v>
                </c:pt>
                <c:pt idx="1">
                  <c:v>Hospedagem</c:v>
                </c:pt>
                <c:pt idx="2">
                  <c:v>Alimentação</c:v>
                </c:pt>
                <c:pt idx="3">
                  <c:v>Entretenimento</c:v>
                </c:pt>
                <c:pt idx="4">
                  <c:v>Compras</c:v>
                </c:pt>
                <c:pt idx="5">
                  <c:v>Transporte</c:v>
                </c:pt>
                <c:pt idx="6">
                  <c:v>Outros</c:v>
                </c:pt>
              </c:strCache>
            </c:strRef>
          </c:cat>
          <c:val>
            <c:numRef>
              <c:f>Principal!$E$17:$E$23</c:f>
              <c:numCache>
                <c:formatCode>0%</c:formatCode>
                <c:ptCount val="7"/>
                <c:pt idx="0">
                  <c:v>0.1373145297753563</c:v>
                </c:pt>
                <c:pt idx="1">
                  <c:v>0.12553553392760089</c:v>
                </c:pt>
                <c:pt idx="2">
                  <c:v>0.17603580568287591</c:v>
                </c:pt>
                <c:pt idx="3">
                  <c:v>0.16393334404217819</c:v>
                </c:pt>
                <c:pt idx="4">
                  <c:v>0.1980402813932354</c:v>
                </c:pt>
                <c:pt idx="5">
                  <c:v>2.3104699495877463E-2</c:v>
                </c:pt>
                <c:pt idx="6">
                  <c:v>0.17603580568287591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528-44E2-AF19-B92B0ADDF0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2.png"/><Relationship Id="rId3" Type="http://schemas.openxmlformats.org/officeDocument/2006/relationships/image" Target="../media/image7.png"/><Relationship Id="rId7" Type="http://schemas.openxmlformats.org/officeDocument/2006/relationships/image" Target="../media/image11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0.png"/><Relationship Id="rId5" Type="http://schemas.openxmlformats.org/officeDocument/2006/relationships/image" Target="../media/image9.png"/><Relationship Id="rId4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95250</xdr:colOff>
      <xdr:row>6</xdr:row>
      <xdr:rowOff>9524</xdr:rowOff>
    </xdr:from>
    <xdr:to>
      <xdr:col>11</xdr:col>
      <xdr:colOff>523875</xdr:colOff>
      <xdr:row>21</xdr:row>
      <xdr:rowOff>66675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88C49DFF-2BCB-4C61-A7EF-1F4E7E3FAD5D}"/>
            </a:ext>
          </a:extLst>
        </xdr:cNvPr>
        <xdr:cNvSpPr txBox="1"/>
      </xdr:nvSpPr>
      <xdr:spPr>
        <a:xfrm>
          <a:off x="2028825" y="1476374"/>
          <a:ext cx="4800600" cy="291465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/>
            <a:t>A aba Principal possui duas áreas:</a:t>
          </a:r>
        </a:p>
        <a:p>
          <a:endParaRPr lang="pt-BR" sz="1100"/>
        </a:p>
        <a:p>
          <a:r>
            <a:rPr lang="pt-BR" sz="1100"/>
            <a:t>1 - A primeira é mostrada</a:t>
          </a:r>
          <a:r>
            <a:rPr lang="pt-BR" sz="1100" baseline="0"/>
            <a:t> ao lado e se trata de um resumo de todos os gastos de viagem, divididos por cada uma das categorias. Ele também permite visualizar o orçamento limite configurado e o total de gastos na viagem, provenientes da tabela que fica na mesma aba, logo abaixo dos gráficos.</a:t>
          </a:r>
        </a:p>
        <a:p>
          <a:endParaRPr lang="pt-BR" sz="1100" baseline="0"/>
        </a:p>
        <a:p>
          <a:r>
            <a:rPr lang="pt-BR" sz="1100" baseline="0"/>
            <a:t>2 - Os valores resumidos nos gráficos vêm da tabela que deve ser preenchida na mesma aba. Para ilustrar, abaixo você pode visualizar um print de cada gasto registrado. Também é possível incluir uma coluna de Observação para detalhar alguma informação adicional de interesse.</a:t>
          </a:r>
        </a:p>
        <a:p>
          <a:endParaRPr lang="pt-BR" sz="1100" baseline="0"/>
        </a:p>
        <a:p>
          <a:r>
            <a:rPr lang="pt-BR" sz="1100" baseline="0"/>
            <a:t>Nesta tabela, você tem a opção de informar na coluna "Incluir nas despesas" se você deseja incluir ou não aqueles gastos. Essa opção é interessante caso você queira deixar em "stand-by" algum gasto por não saber se entrará ou não na sua lista de despesas.</a:t>
          </a:r>
        </a:p>
      </xdr:txBody>
    </xdr:sp>
    <xdr:clientData/>
  </xdr:twoCellAnchor>
  <xdr:twoCellAnchor>
    <xdr:from>
      <xdr:col>4</xdr:col>
      <xdr:colOff>19049</xdr:colOff>
      <xdr:row>54</xdr:row>
      <xdr:rowOff>38100</xdr:rowOff>
    </xdr:from>
    <xdr:to>
      <xdr:col>11</xdr:col>
      <xdr:colOff>581024</xdr:colOff>
      <xdr:row>63</xdr:row>
      <xdr:rowOff>66675</xdr:rowOff>
    </xdr:to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93DADD2F-B4D5-4FD9-9D6E-7638224813CE}"/>
            </a:ext>
          </a:extLst>
        </xdr:cNvPr>
        <xdr:cNvSpPr txBox="1"/>
      </xdr:nvSpPr>
      <xdr:spPr>
        <a:xfrm>
          <a:off x="2057399" y="4610100"/>
          <a:ext cx="4829175" cy="17430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/>
            <a:t>Na aba Checklist de Viagem você pode</a:t>
          </a:r>
          <a:r>
            <a:rPr lang="pt-BR" sz="1100" baseline="0"/>
            <a:t> criar uma lista de itens que não podem ser esquecidos na sua viagem. Logo acima da tabela, é possível visualizar o total de itens a serem enviados e o total de itens Ok e pendências. Com este controle de checklist você minimiza as possibilidades de esquecer algum item importante para a sua viagem.</a:t>
          </a:r>
        </a:p>
        <a:p>
          <a:endParaRPr lang="pt-BR" sz="1100" baseline="0"/>
        </a:p>
        <a:p>
          <a:r>
            <a:rPr lang="pt-BR" sz="1100" baseline="0"/>
            <a:t>Lembrando que você pode adicionar novos itens nessa tabela, ou até mesmo excluir os existentes.</a:t>
          </a:r>
          <a:endParaRPr lang="pt-BR" sz="1100"/>
        </a:p>
      </xdr:txBody>
    </xdr:sp>
    <xdr:clientData/>
  </xdr:twoCellAnchor>
  <xdr:twoCellAnchor>
    <xdr:from>
      <xdr:col>3</xdr:col>
      <xdr:colOff>76199</xdr:colOff>
      <xdr:row>76</xdr:row>
      <xdr:rowOff>85725</xdr:rowOff>
    </xdr:from>
    <xdr:to>
      <xdr:col>10</xdr:col>
      <xdr:colOff>342900</xdr:colOff>
      <xdr:row>84</xdr:row>
      <xdr:rowOff>161924</xdr:rowOff>
    </xdr:to>
    <xdr:sp macro="" textlink="">
      <xdr:nvSpPr>
        <xdr:cNvPr id="13" name="CaixaDeTexto 12">
          <a:extLst>
            <a:ext uri="{FF2B5EF4-FFF2-40B4-BE49-F238E27FC236}">
              <a16:creationId xmlns:a16="http://schemas.microsoft.com/office/drawing/2014/main" id="{30293C94-9F62-4D52-B5CE-7BB1625DF824}"/>
            </a:ext>
          </a:extLst>
        </xdr:cNvPr>
        <xdr:cNvSpPr txBox="1"/>
      </xdr:nvSpPr>
      <xdr:spPr>
        <a:xfrm>
          <a:off x="2009774" y="15001875"/>
          <a:ext cx="4029076" cy="160019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/>
            <a:t>A</a:t>
          </a:r>
          <a:r>
            <a:rPr lang="pt-BR" sz="1100" baseline="0"/>
            <a:t> aba Categorias contém todas as categorias de gastos de viagem. Elas alimentam as validações de dados (listas de opções) na tabela da aba Principal, nas colunas de Categoria e Gastos.</a:t>
          </a:r>
          <a:endParaRPr lang="pt-BR" sz="1100"/>
        </a:p>
      </xdr:txBody>
    </xdr:sp>
    <xdr:clientData/>
  </xdr:twoCellAnchor>
  <xdr:twoCellAnchor>
    <xdr:from>
      <xdr:col>3</xdr:col>
      <xdr:colOff>76200</xdr:colOff>
      <xdr:row>90</xdr:row>
      <xdr:rowOff>123825</xdr:rowOff>
    </xdr:from>
    <xdr:to>
      <xdr:col>12</xdr:col>
      <xdr:colOff>257175</xdr:colOff>
      <xdr:row>96</xdr:row>
      <xdr:rowOff>76200</xdr:rowOff>
    </xdr:to>
    <xdr:sp macro="" textlink="">
      <xdr:nvSpPr>
        <xdr:cNvPr id="16" name="CaixaDeTexto 15">
          <a:extLst>
            <a:ext uri="{FF2B5EF4-FFF2-40B4-BE49-F238E27FC236}">
              <a16:creationId xmlns:a16="http://schemas.microsoft.com/office/drawing/2014/main" id="{C65004A2-B7D5-4E3E-A759-6F7C0DDE13A4}"/>
            </a:ext>
          </a:extLst>
        </xdr:cNvPr>
        <xdr:cNvSpPr txBox="1"/>
      </xdr:nvSpPr>
      <xdr:spPr>
        <a:xfrm>
          <a:off x="2009775" y="18145125"/>
          <a:ext cx="5162550" cy="10953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/>
            <a:t>Esta aba contém os cálculos utilizados nas</a:t>
          </a:r>
          <a:r>
            <a:rPr lang="pt-BR" sz="1100" baseline="0"/>
            <a:t> visualizações da aba Principal, além de uma célula que permite você informar o orçamento limite da sua viagem. Portanto, antes de começar a preencher as informações de gastos na aba Principal, lembre de estabelecer um limite de orçamento na célula C4 desta aba para garantir um melhor planejamento dos seus gastos.</a:t>
          </a:r>
          <a:endParaRPr lang="pt-BR" sz="1100"/>
        </a:p>
      </xdr:txBody>
    </xdr:sp>
    <xdr:clientData/>
  </xdr:twoCellAnchor>
  <xdr:twoCellAnchor editAs="oneCell">
    <xdr:from>
      <xdr:col>12</xdr:col>
      <xdr:colOff>338919</xdr:colOff>
      <xdr:row>6</xdr:row>
      <xdr:rowOff>19050</xdr:rowOff>
    </xdr:from>
    <xdr:to>
      <xdr:col>19</xdr:col>
      <xdr:colOff>476472</xdr:colOff>
      <xdr:row>16</xdr:row>
      <xdr:rowOff>152400</xdr:rowOff>
    </xdr:to>
    <xdr:pic>
      <xdr:nvPicPr>
        <xdr:cNvPr id="21" name="Imagem 20">
          <a:extLst>
            <a:ext uri="{FF2B5EF4-FFF2-40B4-BE49-F238E27FC236}">
              <a16:creationId xmlns:a16="http://schemas.microsoft.com/office/drawing/2014/main" id="{6035AA8A-AA96-4E6C-8BAB-E5543E49D3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54069" y="1485900"/>
          <a:ext cx="4404753" cy="2038350"/>
        </a:xfrm>
        <a:prstGeom prst="rect">
          <a:avLst/>
        </a:prstGeom>
      </xdr:spPr>
    </xdr:pic>
    <xdr:clientData/>
  </xdr:twoCellAnchor>
  <xdr:twoCellAnchor editAs="oneCell">
    <xdr:from>
      <xdr:col>4</xdr:col>
      <xdr:colOff>47622</xdr:colOff>
      <xdr:row>21</xdr:row>
      <xdr:rowOff>185494</xdr:rowOff>
    </xdr:from>
    <xdr:to>
      <xdr:col>19</xdr:col>
      <xdr:colOff>515323</xdr:colOff>
      <xdr:row>33</xdr:row>
      <xdr:rowOff>123825</xdr:rowOff>
    </xdr:to>
    <xdr:pic>
      <xdr:nvPicPr>
        <xdr:cNvPr id="22" name="Imagem 21">
          <a:extLst>
            <a:ext uri="{FF2B5EF4-FFF2-40B4-BE49-F238E27FC236}">
              <a16:creationId xmlns:a16="http://schemas.microsoft.com/office/drawing/2014/main" id="{EFDAF37A-267E-4592-83CB-42758DCD56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085972" y="4509844"/>
          <a:ext cx="9611701" cy="2224331"/>
        </a:xfrm>
        <a:prstGeom prst="rect">
          <a:avLst/>
        </a:prstGeom>
      </xdr:spPr>
    </xdr:pic>
    <xdr:clientData/>
  </xdr:twoCellAnchor>
  <xdr:twoCellAnchor>
    <xdr:from>
      <xdr:col>4</xdr:col>
      <xdr:colOff>142875</xdr:colOff>
      <xdr:row>34</xdr:row>
      <xdr:rowOff>114299</xdr:rowOff>
    </xdr:from>
    <xdr:to>
      <xdr:col>10</xdr:col>
      <xdr:colOff>247650</xdr:colOff>
      <xdr:row>49</xdr:row>
      <xdr:rowOff>171450</xdr:rowOff>
    </xdr:to>
    <xdr:sp macro="" textlink="">
      <xdr:nvSpPr>
        <xdr:cNvPr id="23" name="CaixaDeTexto 22">
          <a:extLst>
            <a:ext uri="{FF2B5EF4-FFF2-40B4-BE49-F238E27FC236}">
              <a16:creationId xmlns:a16="http://schemas.microsoft.com/office/drawing/2014/main" id="{8D17C07C-5659-49B6-B565-B57C933DDC5C}"/>
            </a:ext>
          </a:extLst>
        </xdr:cNvPr>
        <xdr:cNvSpPr txBox="1"/>
      </xdr:nvSpPr>
      <xdr:spPr>
        <a:xfrm>
          <a:off x="2181225" y="6915149"/>
          <a:ext cx="3762375" cy="291465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/>
            <a:t>Outro</a:t>
          </a:r>
          <a:r>
            <a:rPr lang="pt-BR" sz="1100" baseline="0"/>
            <a:t> detalhe é: caso você tente cadastrar um gasto que exceda o seu orçamento limite, uma mensagem de erro irá aparecer. Desta forma, você terá 2 opções: </a:t>
          </a:r>
        </a:p>
        <a:p>
          <a:endParaRPr lang="pt-BR" sz="1100" baseline="0"/>
        </a:p>
        <a:p>
          <a:r>
            <a:rPr lang="pt-BR" sz="1100" baseline="0"/>
            <a:t>(1) alterar o orçamento limite na aba Auxiliar ou </a:t>
          </a:r>
        </a:p>
        <a:p>
          <a:endParaRPr lang="pt-BR" sz="1100" baseline="0"/>
        </a:p>
        <a:p>
          <a:r>
            <a:rPr lang="pt-BR" sz="1100" baseline="0"/>
            <a:t>(2) Retirar aquele gasto da sua lista.</a:t>
          </a:r>
        </a:p>
        <a:p>
          <a:endParaRPr lang="pt-BR" sz="1100" baseline="0"/>
        </a:p>
        <a:p>
          <a:r>
            <a:rPr lang="pt-BR" sz="1100" baseline="0"/>
            <a:t>Desta forma você garante que não irá exceder os gastos de viagem e conseguirá fazer um melhor controle e planejamento.</a:t>
          </a:r>
        </a:p>
      </xdr:txBody>
    </xdr:sp>
    <xdr:clientData/>
  </xdr:twoCellAnchor>
  <xdr:twoCellAnchor editAs="oneCell">
    <xdr:from>
      <xdr:col>11</xdr:col>
      <xdr:colOff>76200</xdr:colOff>
      <xdr:row>35</xdr:row>
      <xdr:rowOff>5123</xdr:rowOff>
    </xdr:from>
    <xdr:to>
      <xdr:col>19</xdr:col>
      <xdr:colOff>417626</xdr:colOff>
      <xdr:row>51</xdr:row>
      <xdr:rowOff>46751</xdr:rowOff>
    </xdr:to>
    <xdr:pic>
      <xdr:nvPicPr>
        <xdr:cNvPr id="24" name="Imagem 23">
          <a:extLst>
            <a:ext uri="{FF2B5EF4-FFF2-40B4-BE49-F238E27FC236}">
              <a16:creationId xmlns:a16="http://schemas.microsoft.com/office/drawing/2014/main" id="{07B1F651-5E7E-4E67-91D2-AB4A61216B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381750" y="6996473"/>
          <a:ext cx="5218226" cy="3089628"/>
        </a:xfrm>
        <a:prstGeom prst="rect">
          <a:avLst/>
        </a:prstGeom>
      </xdr:spPr>
    </xdr:pic>
    <xdr:clientData/>
  </xdr:twoCellAnchor>
  <xdr:twoCellAnchor>
    <xdr:from>
      <xdr:col>14</xdr:col>
      <xdr:colOff>400050</xdr:colOff>
      <xdr:row>48</xdr:row>
      <xdr:rowOff>85725</xdr:rowOff>
    </xdr:from>
    <xdr:to>
      <xdr:col>15</xdr:col>
      <xdr:colOff>190500</xdr:colOff>
      <xdr:row>50</xdr:row>
      <xdr:rowOff>95250</xdr:rowOff>
    </xdr:to>
    <xdr:cxnSp macro="">
      <xdr:nvCxnSpPr>
        <xdr:cNvPr id="26" name="Conector de Seta Reta 25">
          <a:extLst>
            <a:ext uri="{FF2B5EF4-FFF2-40B4-BE49-F238E27FC236}">
              <a16:creationId xmlns:a16="http://schemas.microsoft.com/office/drawing/2014/main" id="{79726E34-2484-491F-B4F0-716237234FA5}"/>
            </a:ext>
          </a:extLst>
        </xdr:cNvPr>
        <xdr:cNvCxnSpPr/>
      </xdr:nvCxnSpPr>
      <xdr:spPr>
        <a:xfrm>
          <a:off x="8534400" y="9553575"/>
          <a:ext cx="400050" cy="390525"/>
        </a:xfrm>
        <a:prstGeom prst="straightConnector1">
          <a:avLst/>
        </a:prstGeom>
        <a:ln w="571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12</xdr:col>
      <xdr:colOff>196543</xdr:colOff>
      <xdr:row>54</xdr:row>
      <xdr:rowOff>66675</xdr:rowOff>
    </xdr:from>
    <xdr:to>
      <xdr:col>19</xdr:col>
      <xdr:colOff>542006</xdr:colOff>
      <xdr:row>72</xdr:row>
      <xdr:rowOff>37423</xdr:rowOff>
    </xdr:to>
    <xdr:pic>
      <xdr:nvPicPr>
        <xdr:cNvPr id="27" name="Imagem 26">
          <a:extLst>
            <a:ext uri="{FF2B5EF4-FFF2-40B4-BE49-F238E27FC236}">
              <a16:creationId xmlns:a16="http://schemas.microsoft.com/office/drawing/2014/main" id="{98B006D3-A771-4236-80DD-41F0FFAE0A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111693" y="10734675"/>
          <a:ext cx="4612663" cy="3399748"/>
        </a:xfrm>
        <a:prstGeom prst="rect">
          <a:avLst/>
        </a:prstGeom>
      </xdr:spPr>
    </xdr:pic>
    <xdr:clientData/>
  </xdr:twoCellAnchor>
  <xdr:twoCellAnchor editAs="oneCell">
    <xdr:from>
      <xdr:col>10</xdr:col>
      <xdr:colOff>581024</xdr:colOff>
      <xdr:row>76</xdr:row>
      <xdr:rowOff>184026</xdr:rowOff>
    </xdr:from>
    <xdr:to>
      <xdr:col>20</xdr:col>
      <xdr:colOff>17621</xdr:colOff>
      <xdr:row>83</xdr:row>
      <xdr:rowOff>142542</xdr:rowOff>
    </xdr:to>
    <xdr:pic>
      <xdr:nvPicPr>
        <xdr:cNvPr id="28" name="Imagem 27">
          <a:extLst>
            <a:ext uri="{FF2B5EF4-FFF2-40B4-BE49-F238E27FC236}">
              <a16:creationId xmlns:a16="http://schemas.microsoft.com/office/drawing/2014/main" id="{426B4638-7B17-477A-B2B9-97F4E2B3DB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276974" y="15100176"/>
          <a:ext cx="5532597" cy="1292016"/>
        </a:xfrm>
        <a:prstGeom prst="rect">
          <a:avLst/>
        </a:prstGeom>
      </xdr:spPr>
    </xdr:pic>
    <xdr:clientData/>
  </xdr:twoCellAnchor>
  <xdr:twoCellAnchor editAs="oneCell">
    <xdr:from>
      <xdr:col>12</xdr:col>
      <xdr:colOff>495299</xdr:colOff>
      <xdr:row>90</xdr:row>
      <xdr:rowOff>21677</xdr:rowOff>
    </xdr:from>
    <xdr:to>
      <xdr:col>20</xdr:col>
      <xdr:colOff>122440</xdr:colOff>
      <xdr:row>100</xdr:row>
      <xdr:rowOff>28575</xdr:rowOff>
    </xdr:to>
    <xdr:pic>
      <xdr:nvPicPr>
        <xdr:cNvPr id="29" name="Imagem 28">
          <a:extLst>
            <a:ext uri="{FF2B5EF4-FFF2-40B4-BE49-F238E27FC236}">
              <a16:creationId xmlns:a16="http://schemas.microsoft.com/office/drawing/2014/main" id="{437F9871-42E2-4910-89E8-294A0838B2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7410449" y="17661977"/>
          <a:ext cx="4503941" cy="191189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847164</xdr:colOff>
      <xdr:row>1</xdr:row>
      <xdr:rowOff>29136</xdr:rowOff>
    </xdr:from>
    <xdr:to>
      <xdr:col>10</xdr:col>
      <xdr:colOff>0</xdr:colOff>
      <xdr:row>25</xdr:row>
      <xdr:rowOff>179294</xdr:rowOff>
    </xdr:to>
    <xdr:sp macro="" textlink="">
      <xdr:nvSpPr>
        <xdr:cNvPr id="18" name="Quadro 17">
          <a:extLst>
            <a:ext uri="{FF2B5EF4-FFF2-40B4-BE49-F238E27FC236}">
              <a16:creationId xmlns:a16="http://schemas.microsoft.com/office/drawing/2014/main" id="{16551276-5FC5-472F-B06E-4D836371D74C}"/>
            </a:ext>
          </a:extLst>
        </xdr:cNvPr>
        <xdr:cNvSpPr/>
      </xdr:nvSpPr>
      <xdr:spPr>
        <a:xfrm>
          <a:off x="2528046" y="533401"/>
          <a:ext cx="10661278" cy="4923864"/>
        </a:xfrm>
        <a:prstGeom prst="frame">
          <a:avLst>
            <a:gd name="adj1" fmla="val 0"/>
          </a:avLst>
        </a:prstGeom>
        <a:solidFill>
          <a:schemeClr val="bg1">
            <a:alpha val="20000"/>
          </a:schemeClr>
        </a:solidFill>
        <a:ln>
          <a:solidFill>
            <a:schemeClr val="tx2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2</xdr:col>
      <xdr:colOff>1217519</xdr:colOff>
      <xdr:row>5</xdr:row>
      <xdr:rowOff>78441</xdr:rowOff>
    </xdr:from>
    <xdr:to>
      <xdr:col>9</xdr:col>
      <xdr:colOff>2823883</xdr:colOff>
      <xdr:row>14</xdr:row>
      <xdr:rowOff>56029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F0AD3F15-F05C-49F4-94CF-45AAFFFAC5D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280146</xdr:colOff>
      <xdr:row>15</xdr:row>
      <xdr:rowOff>22411</xdr:rowOff>
    </xdr:from>
    <xdr:to>
      <xdr:col>9</xdr:col>
      <xdr:colOff>2767852</xdr:colOff>
      <xdr:row>24</xdr:row>
      <xdr:rowOff>44822</xdr:rowOff>
    </xdr:to>
    <xdr:graphicFrame macro="">
      <xdr:nvGraphicFramePr>
        <xdr:cNvPr id="19" name="Gráfico 18">
          <a:extLst>
            <a:ext uri="{FF2B5EF4-FFF2-40B4-BE49-F238E27FC236}">
              <a16:creationId xmlns:a16="http://schemas.microsoft.com/office/drawing/2014/main" id="{A9E8B674-B034-4C77-951E-7F1CA2C42B1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112059</xdr:colOff>
      <xdr:row>1</xdr:row>
      <xdr:rowOff>1</xdr:rowOff>
    </xdr:from>
    <xdr:to>
      <xdr:col>2</xdr:col>
      <xdr:colOff>851647</xdr:colOff>
      <xdr:row>25</xdr:row>
      <xdr:rowOff>179295</xdr:rowOff>
    </xdr:to>
    <xdr:sp macro="" textlink="">
      <xdr:nvSpPr>
        <xdr:cNvPr id="11" name="Retângulo 10">
          <a:extLst>
            <a:ext uri="{FF2B5EF4-FFF2-40B4-BE49-F238E27FC236}">
              <a16:creationId xmlns:a16="http://schemas.microsoft.com/office/drawing/2014/main" id="{8A206540-7600-4637-8C7A-A36B2FA66ADD}"/>
            </a:ext>
          </a:extLst>
        </xdr:cNvPr>
        <xdr:cNvSpPr/>
      </xdr:nvSpPr>
      <xdr:spPr>
        <a:xfrm>
          <a:off x="112059" y="504266"/>
          <a:ext cx="2420470" cy="5188323"/>
        </a:xfrm>
        <a:prstGeom prst="rect">
          <a:avLst/>
        </a:prstGeom>
        <a:solidFill>
          <a:schemeClr val="tx2">
            <a:lumMod val="75000"/>
          </a:schemeClr>
        </a:solidFill>
        <a:ln>
          <a:solidFill>
            <a:schemeClr val="tx2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</xdr:col>
      <xdr:colOff>156882</xdr:colOff>
      <xdr:row>5</xdr:row>
      <xdr:rowOff>156888</xdr:rowOff>
    </xdr:from>
    <xdr:to>
      <xdr:col>2</xdr:col>
      <xdr:colOff>649942</xdr:colOff>
      <xdr:row>9</xdr:row>
      <xdr:rowOff>145676</xdr:rowOff>
    </xdr:to>
    <xdr:sp macro="" textlink="Auxiliar!C4">
      <xdr:nvSpPr>
        <xdr:cNvPr id="5" name="CaixaDeTexto 4">
          <a:extLst>
            <a:ext uri="{FF2B5EF4-FFF2-40B4-BE49-F238E27FC236}">
              <a16:creationId xmlns:a16="http://schemas.microsoft.com/office/drawing/2014/main" id="{5AD9AA6F-CEDA-430A-ADEE-DC66FCC8157B}"/>
            </a:ext>
          </a:extLst>
        </xdr:cNvPr>
        <xdr:cNvSpPr txBox="1"/>
      </xdr:nvSpPr>
      <xdr:spPr>
        <a:xfrm>
          <a:off x="280147" y="1423153"/>
          <a:ext cx="2050677" cy="750788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b"/>
        <a:lstStyle/>
        <a:p>
          <a:pPr algn="ctr"/>
          <a:fld id="{388C1DAA-50A1-4F08-8E0C-46468D2CF437}" type="TxLink">
            <a:rPr lang="en-US" sz="2400" b="1" i="0" u="none" strike="noStrike">
              <a:solidFill>
                <a:schemeClr val="tx2">
                  <a:lumMod val="50000"/>
                </a:schemeClr>
              </a:solidFill>
              <a:latin typeface="Calibri"/>
              <a:cs typeface="Calibri"/>
            </a:rPr>
            <a:pPr algn="ctr"/>
            <a:t>R$ 10.000,00</a:t>
          </a:fld>
          <a:endParaRPr lang="pt-BR" sz="2400" b="1">
            <a:solidFill>
              <a:schemeClr val="tx2">
                <a:lumMod val="50000"/>
              </a:schemeClr>
            </a:solidFill>
          </a:endParaRPr>
        </a:p>
      </xdr:txBody>
    </xdr:sp>
    <xdr:clientData/>
  </xdr:twoCellAnchor>
  <xdr:twoCellAnchor>
    <xdr:from>
      <xdr:col>1</xdr:col>
      <xdr:colOff>439830</xdr:colOff>
      <xdr:row>5</xdr:row>
      <xdr:rowOff>156887</xdr:rowOff>
    </xdr:from>
    <xdr:to>
      <xdr:col>2</xdr:col>
      <xdr:colOff>406213</xdr:colOff>
      <xdr:row>7</xdr:row>
      <xdr:rowOff>11210</xdr:rowOff>
    </xdr:to>
    <xdr:sp macro="" textlink="">
      <xdr:nvSpPr>
        <xdr:cNvPr id="6" name="CaixaDeTexto 5">
          <a:extLst>
            <a:ext uri="{FF2B5EF4-FFF2-40B4-BE49-F238E27FC236}">
              <a16:creationId xmlns:a16="http://schemas.microsoft.com/office/drawing/2014/main" id="{CEC70464-B69F-4171-9B8D-C8D90D5C1DE0}"/>
            </a:ext>
          </a:extLst>
        </xdr:cNvPr>
        <xdr:cNvSpPr txBox="1"/>
      </xdr:nvSpPr>
      <xdr:spPr>
        <a:xfrm>
          <a:off x="563095" y="1423152"/>
          <a:ext cx="1524000" cy="23532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100">
              <a:solidFill>
                <a:schemeClr val="bg2">
                  <a:lumMod val="50000"/>
                </a:schemeClr>
              </a:solidFill>
            </a:rPr>
            <a:t>Orçamento</a:t>
          </a:r>
          <a:r>
            <a:rPr lang="pt-BR" sz="1100" baseline="0">
              <a:solidFill>
                <a:schemeClr val="bg2">
                  <a:lumMod val="50000"/>
                </a:schemeClr>
              </a:solidFill>
            </a:rPr>
            <a:t> Limite</a:t>
          </a:r>
          <a:endParaRPr lang="pt-BR" sz="1100">
            <a:solidFill>
              <a:schemeClr val="bg2">
                <a:lumMod val="50000"/>
              </a:schemeClr>
            </a:solidFill>
          </a:endParaRPr>
        </a:p>
      </xdr:txBody>
    </xdr:sp>
    <xdr:clientData/>
  </xdr:twoCellAnchor>
  <xdr:twoCellAnchor>
    <xdr:from>
      <xdr:col>1</xdr:col>
      <xdr:colOff>146796</xdr:colOff>
      <xdr:row>11</xdr:row>
      <xdr:rowOff>29142</xdr:rowOff>
    </xdr:from>
    <xdr:to>
      <xdr:col>2</xdr:col>
      <xdr:colOff>641179</xdr:colOff>
      <xdr:row>15</xdr:row>
      <xdr:rowOff>19542</xdr:rowOff>
    </xdr:to>
    <xdr:sp macro="" textlink="Auxiliar!C6">
      <xdr:nvSpPr>
        <xdr:cNvPr id="7" name="CaixaDeTexto 6">
          <a:extLst>
            <a:ext uri="{FF2B5EF4-FFF2-40B4-BE49-F238E27FC236}">
              <a16:creationId xmlns:a16="http://schemas.microsoft.com/office/drawing/2014/main" id="{A20EAE92-E5E5-4016-873A-5AB59C5BE387}"/>
            </a:ext>
          </a:extLst>
        </xdr:cNvPr>
        <xdr:cNvSpPr txBox="1"/>
      </xdr:nvSpPr>
      <xdr:spPr>
        <a:xfrm>
          <a:off x="270061" y="2438407"/>
          <a:ext cx="2052000" cy="752400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b"/>
        <a:lstStyle/>
        <a:p>
          <a:pPr algn="ctr"/>
          <a:fld id="{39B721AB-FD06-46C1-B32D-1A861B96CDAE}" type="TxLink">
            <a:rPr lang="en-US" sz="2400" b="1" i="0" u="none" strike="noStrike">
              <a:solidFill>
                <a:schemeClr val="tx2">
                  <a:lumMod val="50000"/>
                </a:schemeClr>
              </a:solidFill>
              <a:latin typeface="Calibri"/>
              <a:cs typeface="Calibri"/>
            </a:rPr>
            <a:pPr algn="ctr"/>
            <a:t>R$ 9.089,06</a:t>
          </a:fld>
          <a:endParaRPr lang="pt-BR" sz="5400" b="1">
            <a:solidFill>
              <a:schemeClr val="tx2">
                <a:lumMod val="50000"/>
              </a:schemeClr>
            </a:solidFill>
          </a:endParaRPr>
        </a:p>
      </xdr:txBody>
    </xdr:sp>
    <xdr:clientData/>
  </xdr:twoCellAnchor>
  <xdr:twoCellAnchor>
    <xdr:from>
      <xdr:col>1</xdr:col>
      <xdr:colOff>410796</xdr:colOff>
      <xdr:row>11</xdr:row>
      <xdr:rowOff>29141</xdr:rowOff>
    </xdr:from>
    <xdr:to>
      <xdr:col>2</xdr:col>
      <xdr:colOff>377179</xdr:colOff>
      <xdr:row>12</xdr:row>
      <xdr:rowOff>73964</xdr:rowOff>
    </xdr:to>
    <xdr:sp macro="" textlink="">
      <xdr:nvSpPr>
        <xdr:cNvPr id="8" name="CaixaDeTexto 7">
          <a:extLst>
            <a:ext uri="{FF2B5EF4-FFF2-40B4-BE49-F238E27FC236}">
              <a16:creationId xmlns:a16="http://schemas.microsoft.com/office/drawing/2014/main" id="{5517C4D4-AB47-4EF5-8963-292D371DEFB8}"/>
            </a:ext>
          </a:extLst>
        </xdr:cNvPr>
        <xdr:cNvSpPr txBox="1"/>
      </xdr:nvSpPr>
      <xdr:spPr>
        <a:xfrm>
          <a:off x="534061" y="2438406"/>
          <a:ext cx="1524000" cy="23532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100">
              <a:solidFill>
                <a:schemeClr val="bg2">
                  <a:lumMod val="50000"/>
                </a:schemeClr>
              </a:solidFill>
            </a:rPr>
            <a:t>Custo total da viagem</a:t>
          </a:r>
        </a:p>
      </xdr:txBody>
    </xdr:sp>
    <xdr:clientData/>
  </xdr:twoCellAnchor>
  <xdr:twoCellAnchor>
    <xdr:from>
      <xdr:col>1</xdr:col>
      <xdr:colOff>131109</xdr:colOff>
      <xdr:row>17</xdr:row>
      <xdr:rowOff>103102</xdr:rowOff>
    </xdr:from>
    <xdr:to>
      <xdr:col>2</xdr:col>
      <xdr:colOff>625492</xdr:colOff>
      <xdr:row>20</xdr:row>
      <xdr:rowOff>115914</xdr:rowOff>
    </xdr:to>
    <xdr:sp macro="" textlink="Auxiliar!C7">
      <xdr:nvSpPr>
        <xdr:cNvPr id="9" name="CaixaDeTexto 8">
          <a:extLst>
            <a:ext uri="{FF2B5EF4-FFF2-40B4-BE49-F238E27FC236}">
              <a16:creationId xmlns:a16="http://schemas.microsoft.com/office/drawing/2014/main" id="{424E6619-3D0D-49AC-BD64-60265AB0A6FB}"/>
            </a:ext>
          </a:extLst>
        </xdr:cNvPr>
        <xdr:cNvSpPr txBox="1"/>
      </xdr:nvSpPr>
      <xdr:spPr>
        <a:xfrm>
          <a:off x="254374" y="3722602"/>
          <a:ext cx="2052000" cy="752400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b"/>
        <a:lstStyle/>
        <a:p>
          <a:pPr algn="ctr"/>
          <a:fld id="{C2E4A44D-A675-4281-8CBF-4B7C1D20561E}" type="TxLink">
            <a:rPr lang="en-US" sz="2000" b="1" i="0" u="none" strike="noStrike">
              <a:solidFill>
                <a:schemeClr val="tx2">
                  <a:lumMod val="50000"/>
                </a:schemeClr>
              </a:solidFill>
              <a:latin typeface="Calibri"/>
              <a:cs typeface="Calibri"/>
            </a:rPr>
            <a:pPr algn="ctr"/>
            <a:t>R$ 910,94</a:t>
          </a:fld>
          <a:endParaRPr lang="pt-BR" sz="7200" b="1">
            <a:solidFill>
              <a:schemeClr val="tx2">
                <a:lumMod val="50000"/>
              </a:schemeClr>
            </a:solidFill>
          </a:endParaRPr>
        </a:p>
      </xdr:txBody>
    </xdr:sp>
    <xdr:clientData/>
  </xdr:twoCellAnchor>
  <xdr:twoCellAnchor>
    <xdr:from>
      <xdr:col>1</xdr:col>
      <xdr:colOff>395109</xdr:colOff>
      <xdr:row>17</xdr:row>
      <xdr:rowOff>103101</xdr:rowOff>
    </xdr:from>
    <xdr:to>
      <xdr:col>2</xdr:col>
      <xdr:colOff>361492</xdr:colOff>
      <xdr:row>18</xdr:row>
      <xdr:rowOff>103101</xdr:rowOff>
    </xdr:to>
    <xdr:sp macro="" textlink="">
      <xdr:nvSpPr>
        <xdr:cNvPr id="10" name="CaixaDeTexto 9">
          <a:extLst>
            <a:ext uri="{FF2B5EF4-FFF2-40B4-BE49-F238E27FC236}">
              <a16:creationId xmlns:a16="http://schemas.microsoft.com/office/drawing/2014/main" id="{C9C7329B-5F78-424C-BED1-556DCD1B0179}"/>
            </a:ext>
          </a:extLst>
        </xdr:cNvPr>
        <xdr:cNvSpPr txBox="1"/>
      </xdr:nvSpPr>
      <xdr:spPr>
        <a:xfrm>
          <a:off x="518374" y="3722601"/>
          <a:ext cx="1524000" cy="24652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100">
              <a:solidFill>
                <a:schemeClr val="bg2">
                  <a:lumMod val="50000"/>
                </a:schemeClr>
              </a:solidFill>
            </a:rPr>
            <a:t>Saldo restante</a:t>
          </a:r>
        </a:p>
      </xdr:txBody>
    </xdr:sp>
    <xdr:clientData/>
  </xdr:twoCellAnchor>
  <xdr:twoCellAnchor>
    <xdr:from>
      <xdr:col>2</xdr:col>
      <xdr:colOff>851647</xdr:colOff>
      <xdr:row>1</xdr:row>
      <xdr:rowOff>11207</xdr:rowOff>
    </xdr:from>
    <xdr:to>
      <xdr:col>10</xdr:col>
      <xdr:colOff>0</xdr:colOff>
      <xdr:row>4</xdr:row>
      <xdr:rowOff>168089</xdr:rowOff>
    </xdr:to>
    <xdr:sp macro="" textlink="">
      <xdr:nvSpPr>
        <xdr:cNvPr id="20" name="Retângulo 19">
          <a:extLst>
            <a:ext uri="{FF2B5EF4-FFF2-40B4-BE49-F238E27FC236}">
              <a16:creationId xmlns:a16="http://schemas.microsoft.com/office/drawing/2014/main" id="{A81E9AC2-8113-4BD6-9DAE-0450C03BBB86}"/>
            </a:ext>
          </a:extLst>
        </xdr:cNvPr>
        <xdr:cNvSpPr/>
      </xdr:nvSpPr>
      <xdr:spPr>
        <a:xfrm>
          <a:off x="2532529" y="515472"/>
          <a:ext cx="10656795" cy="728382"/>
        </a:xfrm>
        <a:prstGeom prst="rect">
          <a:avLst/>
        </a:prstGeom>
        <a:solidFill>
          <a:schemeClr val="tx2">
            <a:lumMod val="75000"/>
          </a:schemeClr>
        </a:solidFill>
        <a:ln>
          <a:solidFill>
            <a:schemeClr val="tx2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9</xdr:col>
      <xdr:colOff>1115544</xdr:colOff>
      <xdr:row>1</xdr:row>
      <xdr:rowOff>114299</xdr:rowOff>
    </xdr:from>
    <xdr:to>
      <xdr:col>9</xdr:col>
      <xdr:colOff>3048559</xdr:colOff>
      <xdr:row>4</xdr:row>
      <xdr:rowOff>159124</xdr:rowOff>
    </xdr:to>
    <xdr:grpSp>
      <xdr:nvGrpSpPr>
        <xdr:cNvPr id="29" name="Agrupar 28">
          <a:extLst>
            <a:ext uri="{FF2B5EF4-FFF2-40B4-BE49-F238E27FC236}">
              <a16:creationId xmlns:a16="http://schemas.microsoft.com/office/drawing/2014/main" id="{DFF8D237-CA10-4C2C-AE33-935CBE8D98D3}"/>
            </a:ext>
          </a:extLst>
        </xdr:cNvPr>
        <xdr:cNvGrpSpPr/>
      </xdr:nvGrpSpPr>
      <xdr:grpSpPr>
        <a:xfrm>
          <a:off x="11189632" y="618564"/>
          <a:ext cx="1933015" cy="616325"/>
          <a:chOff x="11189632" y="618564"/>
          <a:chExt cx="1933015" cy="616325"/>
        </a:xfrm>
      </xdr:grpSpPr>
      <xdr:sp macro="" textlink="Auxiliar!C12">
        <xdr:nvSpPr>
          <xdr:cNvPr id="21" name="CaixaDeTexto 20">
            <a:extLst>
              <a:ext uri="{FF2B5EF4-FFF2-40B4-BE49-F238E27FC236}">
                <a16:creationId xmlns:a16="http://schemas.microsoft.com/office/drawing/2014/main" id="{4DE4028D-1C7D-41D3-A2C2-7D4943D50972}"/>
              </a:ext>
            </a:extLst>
          </xdr:cNvPr>
          <xdr:cNvSpPr txBox="1"/>
        </xdr:nvSpPr>
        <xdr:spPr>
          <a:xfrm>
            <a:off x="11189632" y="663389"/>
            <a:ext cx="1933015" cy="5715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b"/>
          <a:lstStyle/>
          <a:p>
            <a:pPr algn="l"/>
            <a:fld id="{747F0672-215C-4710-B767-C1CDC6513AEA}" type="TxLink">
              <a:rPr lang="en-US" sz="2000" b="0" i="0" u="none" strike="noStrike">
                <a:solidFill>
                  <a:srgbClr val="FF8D3F"/>
                </a:solidFill>
                <a:latin typeface="Calibri"/>
                <a:cs typeface="Calibri"/>
              </a:rPr>
              <a:pPr algn="l"/>
              <a:t>R$ 2.272,27</a:t>
            </a:fld>
            <a:endParaRPr lang="pt-BR" sz="2000" b="0">
              <a:solidFill>
                <a:srgbClr val="FF8D3F"/>
              </a:solidFill>
            </a:endParaRPr>
          </a:p>
        </xdr:txBody>
      </xdr:sp>
      <xdr:sp macro="" textlink="">
        <xdr:nvSpPr>
          <xdr:cNvPr id="22" name="CaixaDeTexto 21">
            <a:extLst>
              <a:ext uri="{FF2B5EF4-FFF2-40B4-BE49-F238E27FC236}">
                <a16:creationId xmlns:a16="http://schemas.microsoft.com/office/drawing/2014/main" id="{F35E7491-7775-4C82-AE32-5A55244A1CD8}"/>
              </a:ext>
            </a:extLst>
          </xdr:cNvPr>
          <xdr:cNvSpPr txBox="1"/>
        </xdr:nvSpPr>
        <xdr:spPr>
          <a:xfrm>
            <a:off x="11192153" y="618564"/>
            <a:ext cx="1815914" cy="235323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l"/>
            <a:r>
              <a:rPr lang="pt-BR" sz="1000">
                <a:solidFill>
                  <a:srgbClr val="FF8D3F"/>
                </a:solidFill>
              </a:rPr>
              <a:t>Custo total por pessoa</a:t>
            </a:r>
          </a:p>
        </xdr:txBody>
      </xdr:sp>
      <xdr:cxnSp macro="">
        <xdr:nvCxnSpPr>
          <xdr:cNvPr id="4" name="Conector reto 3">
            <a:extLst>
              <a:ext uri="{FF2B5EF4-FFF2-40B4-BE49-F238E27FC236}">
                <a16:creationId xmlns:a16="http://schemas.microsoft.com/office/drawing/2014/main" id="{13259592-C4E0-47D3-BD9B-299EDA3E3BF7}"/>
              </a:ext>
            </a:extLst>
          </xdr:cNvPr>
          <xdr:cNvCxnSpPr/>
        </xdr:nvCxnSpPr>
        <xdr:spPr>
          <a:xfrm>
            <a:off x="11192153" y="672353"/>
            <a:ext cx="0" cy="481852"/>
          </a:xfrm>
          <a:prstGeom prst="line">
            <a:avLst/>
          </a:prstGeom>
          <a:ln w="19050">
            <a:solidFill>
              <a:srgbClr val="FF8D3F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7</xdr:col>
      <xdr:colOff>215993</xdr:colOff>
      <xdr:row>1</xdr:row>
      <xdr:rowOff>143436</xdr:rowOff>
    </xdr:from>
    <xdr:to>
      <xdr:col>9</xdr:col>
      <xdr:colOff>344859</xdr:colOff>
      <xdr:row>4</xdr:row>
      <xdr:rowOff>154641</xdr:rowOff>
    </xdr:to>
    <xdr:grpSp>
      <xdr:nvGrpSpPr>
        <xdr:cNvPr id="30" name="Agrupar 29">
          <a:extLst>
            <a:ext uri="{FF2B5EF4-FFF2-40B4-BE49-F238E27FC236}">
              <a16:creationId xmlns:a16="http://schemas.microsoft.com/office/drawing/2014/main" id="{ADEF2DD9-2C99-423D-88D6-CC63580F28F0}"/>
            </a:ext>
          </a:extLst>
        </xdr:cNvPr>
        <xdr:cNvGrpSpPr/>
      </xdr:nvGrpSpPr>
      <xdr:grpSpPr>
        <a:xfrm>
          <a:off x="8205787" y="647701"/>
          <a:ext cx="2213160" cy="582705"/>
          <a:chOff x="7690596" y="647701"/>
          <a:chExt cx="2213160" cy="582705"/>
        </a:xfrm>
      </xdr:grpSpPr>
      <xdr:sp macro="" textlink="Auxiliar!C13">
        <xdr:nvSpPr>
          <xdr:cNvPr id="16" name="CaixaDeTexto 15">
            <a:extLst>
              <a:ext uri="{FF2B5EF4-FFF2-40B4-BE49-F238E27FC236}">
                <a16:creationId xmlns:a16="http://schemas.microsoft.com/office/drawing/2014/main" id="{42DA81ED-18AF-4025-A91F-04AE5742CD13}"/>
              </a:ext>
            </a:extLst>
          </xdr:cNvPr>
          <xdr:cNvSpPr txBox="1"/>
        </xdr:nvSpPr>
        <xdr:spPr>
          <a:xfrm>
            <a:off x="7690596" y="658906"/>
            <a:ext cx="2213160" cy="5715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b"/>
          <a:lstStyle/>
          <a:p>
            <a:pPr algn="l"/>
            <a:fld id="{956C10B0-B2EE-4F5B-8988-A71264DC8E5B}" type="TxLink">
              <a:rPr lang="en-US" sz="2000" b="0" i="0" u="none" strike="noStrike">
                <a:solidFill>
                  <a:schemeClr val="bg1"/>
                </a:solidFill>
                <a:latin typeface="Calibri"/>
                <a:cs typeface="Calibri"/>
              </a:rPr>
              <a:pPr algn="l"/>
              <a:t>R$ 324,61</a:t>
            </a:fld>
            <a:endParaRPr lang="pt-BR" sz="16600" b="0">
              <a:solidFill>
                <a:schemeClr val="bg1"/>
              </a:solidFill>
            </a:endParaRPr>
          </a:p>
        </xdr:txBody>
      </xdr:sp>
      <xdr:sp macro="" textlink="">
        <xdr:nvSpPr>
          <xdr:cNvPr id="17" name="CaixaDeTexto 16">
            <a:extLst>
              <a:ext uri="{FF2B5EF4-FFF2-40B4-BE49-F238E27FC236}">
                <a16:creationId xmlns:a16="http://schemas.microsoft.com/office/drawing/2014/main" id="{D61CDB46-A8A3-4624-8C1A-240E22CE7FDC}"/>
              </a:ext>
            </a:extLst>
          </xdr:cNvPr>
          <xdr:cNvSpPr txBox="1"/>
        </xdr:nvSpPr>
        <xdr:spPr>
          <a:xfrm>
            <a:off x="7704604" y="647701"/>
            <a:ext cx="1826558" cy="235323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l"/>
            <a:r>
              <a:rPr lang="pt-BR" sz="1000">
                <a:solidFill>
                  <a:schemeClr val="bg1"/>
                </a:solidFill>
              </a:rPr>
              <a:t>Custo por pessoa/dia</a:t>
            </a:r>
          </a:p>
        </xdr:txBody>
      </xdr:sp>
      <xdr:cxnSp macro="">
        <xdr:nvCxnSpPr>
          <xdr:cNvPr id="26" name="Conector reto 25">
            <a:extLst>
              <a:ext uri="{FF2B5EF4-FFF2-40B4-BE49-F238E27FC236}">
                <a16:creationId xmlns:a16="http://schemas.microsoft.com/office/drawing/2014/main" id="{5767B858-2B67-405C-BC62-61406D571E9B}"/>
              </a:ext>
            </a:extLst>
          </xdr:cNvPr>
          <xdr:cNvCxnSpPr/>
        </xdr:nvCxnSpPr>
        <xdr:spPr>
          <a:xfrm>
            <a:off x="7707123" y="694765"/>
            <a:ext cx="0" cy="459440"/>
          </a:xfrm>
          <a:prstGeom prst="line">
            <a:avLst/>
          </a:prstGeom>
          <a:ln w="19050">
            <a:solidFill>
              <a:schemeClr val="bg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5</xdr:col>
      <xdr:colOff>123265</xdr:colOff>
      <xdr:row>1</xdr:row>
      <xdr:rowOff>125505</xdr:rowOff>
    </xdr:from>
    <xdr:to>
      <xdr:col>6</xdr:col>
      <xdr:colOff>666750</xdr:colOff>
      <xdr:row>4</xdr:row>
      <xdr:rowOff>159123</xdr:rowOff>
    </xdr:to>
    <xdr:grpSp>
      <xdr:nvGrpSpPr>
        <xdr:cNvPr id="31" name="Agrupar 30">
          <a:extLst>
            <a:ext uri="{FF2B5EF4-FFF2-40B4-BE49-F238E27FC236}">
              <a16:creationId xmlns:a16="http://schemas.microsoft.com/office/drawing/2014/main" id="{09B03423-073B-41B6-B997-17588F32214A}"/>
            </a:ext>
          </a:extLst>
        </xdr:cNvPr>
        <xdr:cNvGrpSpPr/>
      </xdr:nvGrpSpPr>
      <xdr:grpSpPr>
        <a:xfrm>
          <a:off x="5670177" y="629770"/>
          <a:ext cx="1764926" cy="605118"/>
          <a:chOff x="5117728" y="629770"/>
          <a:chExt cx="1764926" cy="605118"/>
        </a:xfrm>
      </xdr:grpSpPr>
      <xdr:sp macro="" textlink="Auxiliar!C11">
        <xdr:nvSpPr>
          <xdr:cNvPr id="14" name="CaixaDeTexto 13">
            <a:extLst>
              <a:ext uri="{FF2B5EF4-FFF2-40B4-BE49-F238E27FC236}">
                <a16:creationId xmlns:a16="http://schemas.microsoft.com/office/drawing/2014/main" id="{8460D68E-FA46-42B9-B49C-42FAC24A6C5A}"/>
              </a:ext>
            </a:extLst>
          </xdr:cNvPr>
          <xdr:cNvSpPr txBox="1"/>
        </xdr:nvSpPr>
        <xdr:spPr>
          <a:xfrm>
            <a:off x="5117728" y="663388"/>
            <a:ext cx="1764926" cy="5715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b"/>
          <a:lstStyle/>
          <a:p>
            <a:pPr algn="l"/>
            <a:fld id="{C460B989-EC50-4AA6-BC27-DCF17346248D}" type="TxLink">
              <a:rPr lang="en-US" sz="2000" b="0" i="0" u="none" strike="noStrike">
                <a:solidFill>
                  <a:schemeClr val="bg1"/>
                </a:solidFill>
                <a:latin typeface="Calibri"/>
                <a:cs typeface="Calibri"/>
              </a:rPr>
              <a:pPr algn="l"/>
              <a:t>7</a:t>
            </a:fld>
            <a:endParaRPr lang="pt-BR" sz="8800" b="0">
              <a:solidFill>
                <a:schemeClr val="bg1"/>
              </a:solidFill>
            </a:endParaRPr>
          </a:p>
        </xdr:txBody>
      </xdr:sp>
      <xdr:sp macro="" textlink="">
        <xdr:nvSpPr>
          <xdr:cNvPr id="15" name="CaixaDeTexto 14">
            <a:extLst>
              <a:ext uri="{FF2B5EF4-FFF2-40B4-BE49-F238E27FC236}">
                <a16:creationId xmlns:a16="http://schemas.microsoft.com/office/drawing/2014/main" id="{BFD67F98-6014-43C0-B572-705EB4592D96}"/>
              </a:ext>
            </a:extLst>
          </xdr:cNvPr>
          <xdr:cNvSpPr txBox="1"/>
        </xdr:nvSpPr>
        <xdr:spPr>
          <a:xfrm>
            <a:off x="5126131" y="629770"/>
            <a:ext cx="1524000" cy="235323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l"/>
            <a:r>
              <a:rPr lang="pt-BR" sz="1000">
                <a:solidFill>
                  <a:schemeClr val="bg1"/>
                </a:solidFill>
              </a:rPr>
              <a:t>Quantidade de dias</a:t>
            </a:r>
          </a:p>
        </xdr:txBody>
      </xdr:sp>
      <xdr:cxnSp macro="">
        <xdr:nvCxnSpPr>
          <xdr:cNvPr id="27" name="Conector reto 26">
            <a:extLst>
              <a:ext uri="{FF2B5EF4-FFF2-40B4-BE49-F238E27FC236}">
                <a16:creationId xmlns:a16="http://schemas.microsoft.com/office/drawing/2014/main" id="{E69D82E5-AF49-48E5-A957-443DC0EE0E5F}"/>
              </a:ext>
            </a:extLst>
          </xdr:cNvPr>
          <xdr:cNvCxnSpPr/>
        </xdr:nvCxnSpPr>
        <xdr:spPr>
          <a:xfrm>
            <a:off x="5129770" y="661147"/>
            <a:ext cx="0" cy="493058"/>
          </a:xfrm>
          <a:prstGeom prst="line">
            <a:avLst/>
          </a:prstGeom>
          <a:ln w="19050">
            <a:solidFill>
              <a:schemeClr val="bg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3</xdr:col>
      <xdr:colOff>181255</xdr:colOff>
      <xdr:row>1</xdr:row>
      <xdr:rowOff>129989</xdr:rowOff>
    </xdr:from>
    <xdr:to>
      <xdr:col>4</xdr:col>
      <xdr:colOff>204228</xdr:colOff>
      <xdr:row>4</xdr:row>
      <xdr:rowOff>141194</xdr:rowOff>
    </xdr:to>
    <xdr:grpSp>
      <xdr:nvGrpSpPr>
        <xdr:cNvPr id="32" name="Agrupar 31">
          <a:extLst>
            <a:ext uri="{FF2B5EF4-FFF2-40B4-BE49-F238E27FC236}">
              <a16:creationId xmlns:a16="http://schemas.microsoft.com/office/drawing/2014/main" id="{267B4757-88A0-4F77-80CE-3BF08B965312}"/>
            </a:ext>
          </a:extLst>
        </xdr:cNvPr>
        <xdr:cNvGrpSpPr/>
      </xdr:nvGrpSpPr>
      <xdr:grpSpPr>
        <a:xfrm>
          <a:off x="3083579" y="634254"/>
          <a:ext cx="1815914" cy="582705"/>
          <a:chOff x="2657753" y="634254"/>
          <a:chExt cx="1815914" cy="582705"/>
        </a:xfrm>
      </xdr:grpSpPr>
      <xdr:sp macro="" textlink="Auxiliar!C10">
        <xdr:nvSpPr>
          <xdr:cNvPr id="12" name="CaixaDeTexto 11">
            <a:extLst>
              <a:ext uri="{FF2B5EF4-FFF2-40B4-BE49-F238E27FC236}">
                <a16:creationId xmlns:a16="http://schemas.microsoft.com/office/drawing/2014/main" id="{2C5A7F75-DA1B-4BED-83D7-C88289E15C64}"/>
              </a:ext>
            </a:extLst>
          </xdr:cNvPr>
          <xdr:cNvSpPr txBox="1"/>
        </xdr:nvSpPr>
        <xdr:spPr>
          <a:xfrm>
            <a:off x="2688851" y="645459"/>
            <a:ext cx="1524561" cy="5715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b"/>
          <a:lstStyle/>
          <a:p>
            <a:pPr algn="l"/>
            <a:fld id="{75F24214-D911-4B47-9C1A-4C94C05B9F0B}" type="TxLink">
              <a:rPr lang="en-US" sz="2000" b="0" i="0" u="none" strike="noStrike">
                <a:solidFill>
                  <a:schemeClr val="bg1"/>
                </a:solidFill>
                <a:latin typeface="Calibri"/>
                <a:cs typeface="Calibri"/>
              </a:rPr>
              <a:pPr algn="l"/>
              <a:t>4</a:t>
            </a:fld>
            <a:endParaRPr lang="pt-BR" sz="6000" b="0">
              <a:solidFill>
                <a:schemeClr val="bg1"/>
              </a:solidFill>
            </a:endParaRPr>
          </a:p>
        </xdr:txBody>
      </xdr:sp>
      <xdr:sp macro="" textlink="">
        <xdr:nvSpPr>
          <xdr:cNvPr id="13" name="CaixaDeTexto 12">
            <a:extLst>
              <a:ext uri="{FF2B5EF4-FFF2-40B4-BE49-F238E27FC236}">
                <a16:creationId xmlns:a16="http://schemas.microsoft.com/office/drawing/2014/main" id="{375F84C9-116C-4201-9C1B-51AF8FFA970A}"/>
              </a:ext>
            </a:extLst>
          </xdr:cNvPr>
          <xdr:cNvSpPr txBox="1"/>
        </xdr:nvSpPr>
        <xdr:spPr>
          <a:xfrm>
            <a:off x="2657753" y="634254"/>
            <a:ext cx="1815914" cy="235323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l"/>
            <a:r>
              <a:rPr lang="pt-BR" sz="1000">
                <a:solidFill>
                  <a:schemeClr val="bg1"/>
                </a:solidFill>
              </a:rPr>
              <a:t>Total de Viajantes</a:t>
            </a:r>
          </a:p>
        </xdr:txBody>
      </xdr:sp>
      <xdr:cxnSp macro="">
        <xdr:nvCxnSpPr>
          <xdr:cNvPr id="28" name="Conector reto 27">
            <a:extLst>
              <a:ext uri="{FF2B5EF4-FFF2-40B4-BE49-F238E27FC236}">
                <a16:creationId xmlns:a16="http://schemas.microsoft.com/office/drawing/2014/main" id="{BC52BB8A-106E-440A-997C-8DC99ABCA33B}"/>
              </a:ext>
            </a:extLst>
          </xdr:cNvPr>
          <xdr:cNvCxnSpPr/>
        </xdr:nvCxnSpPr>
        <xdr:spPr>
          <a:xfrm>
            <a:off x="2675682" y="661147"/>
            <a:ext cx="0" cy="493058"/>
          </a:xfrm>
          <a:prstGeom prst="line">
            <a:avLst/>
          </a:prstGeom>
          <a:ln w="19050">
            <a:solidFill>
              <a:schemeClr val="bg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 editAs="oneCell">
    <xdr:from>
      <xdr:col>2</xdr:col>
      <xdr:colOff>930089</xdr:colOff>
      <xdr:row>2</xdr:row>
      <xdr:rowOff>11207</xdr:rowOff>
    </xdr:from>
    <xdr:to>
      <xdr:col>2</xdr:col>
      <xdr:colOff>1094647</xdr:colOff>
      <xdr:row>4</xdr:row>
      <xdr:rowOff>0</xdr:rowOff>
    </xdr:to>
    <xdr:pic>
      <xdr:nvPicPr>
        <xdr:cNvPr id="43" name="Imagem 42">
          <a:extLst>
            <a:ext uri="{FF2B5EF4-FFF2-40B4-BE49-F238E27FC236}">
              <a16:creationId xmlns:a16="http://schemas.microsoft.com/office/drawing/2014/main" id="{12FAE0A3-EE02-4280-9C30-C28FBEFC80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10971" y="705972"/>
          <a:ext cx="164558" cy="369793"/>
        </a:xfrm>
        <a:prstGeom prst="rect">
          <a:avLst/>
        </a:prstGeom>
      </xdr:spPr>
    </xdr:pic>
    <xdr:clientData/>
  </xdr:twoCellAnchor>
  <xdr:twoCellAnchor editAs="oneCell">
    <xdr:from>
      <xdr:col>2</xdr:col>
      <xdr:colOff>1172136</xdr:colOff>
      <xdr:row>2</xdr:row>
      <xdr:rowOff>6725</xdr:rowOff>
    </xdr:from>
    <xdr:to>
      <xdr:col>3</xdr:col>
      <xdr:colOff>115252</xdr:colOff>
      <xdr:row>3</xdr:row>
      <xdr:rowOff>186018</xdr:rowOff>
    </xdr:to>
    <xdr:pic>
      <xdr:nvPicPr>
        <xdr:cNvPr id="44" name="Imagem 43">
          <a:extLst>
            <a:ext uri="{FF2B5EF4-FFF2-40B4-BE49-F238E27FC236}">
              <a16:creationId xmlns:a16="http://schemas.microsoft.com/office/drawing/2014/main" id="{C8E8838E-E564-4AF4-971D-AECA5B7FBD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3018" y="701490"/>
          <a:ext cx="164558" cy="369793"/>
        </a:xfrm>
        <a:prstGeom prst="rect">
          <a:avLst/>
        </a:prstGeom>
      </xdr:spPr>
    </xdr:pic>
    <xdr:clientData/>
  </xdr:twoCellAnchor>
  <xdr:twoCellAnchor editAs="oneCell">
    <xdr:from>
      <xdr:col>4</xdr:col>
      <xdr:colOff>481851</xdr:colOff>
      <xdr:row>2</xdr:row>
      <xdr:rowOff>0</xdr:rowOff>
    </xdr:from>
    <xdr:to>
      <xdr:col>5</xdr:col>
      <xdr:colOff>22411</xdr:colOff>
      <xdr:row>4</xdr:row>
      <xdr:rowOff>21263</xdr:rowOff>
    </xdr:to>
    <xdr:pic>
      <xdr:nvPicPr>
        <xdr:cNvPr id="46" name="Imagem 45">
          <a:extLst>
            <a:ext uri="{FF2B5EF4-FFF2-40B4-BE49-F238E27FC236}">
              <a16:creationId xmlns:a16="http://schemas.microsoft.com/office/drawing/2014/main" id="{D38125CF-8E9D-481B-8C70-4B1019FD67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77116" y="694765"/>
          <a:ext cx="392207" cy="402263"/>
        </a:xfrm>
        <a:prstGeom prst="rect">
          <a:avLst/>
        </a:prstGeom>
      </xdr:spPr>
    </xdr:pic>
    <xdr:clientData/>
  </xdr:twoCellAnchor>
  <xdr:twoCellAnchor editAs="oneCell">
    <xdr:from>
      <xdr:col>6</xdr:col>
      <xdr:colOff>1210235</xdr:colOff>
      <xdr:row>1</xdr:row>
      <xdr:rowOff>190240</xdr:rowOff>
    </xdr:from>
    <xdr:to>
      <xdr:col>7</xdr:col>
      <xdr:colOff>161365</xdr:colOff>
      <xdr:row>3</xdr:row>
      <xdr:rowOff>9904</xdr:rowOff>
    </xdr:to>
    <xdr:pic>
      <xdr:nvPicPr>
        <xdr:cNvPr id="48" name="Imagem 47">
          <a:extLst>
            <a:ext uri="{FF2B5EF4-FFF2-40B4-BE49-F238E27FC236}">
              <a16:creationId xmlns:a16="http://schemas.microsoft.com/office/drawing/2014/main" id="{51F00F23-7E9E-4962-9845-AF5EAC2233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78588" y="694505"/>
          <a:ext cx="172571" cy="200664"/>
        </a:xfrm>
        <a:prstGeom prst="rect">
          <a:avLst/>
        </a:prstGeom>
      </xdr:spPr>
    </xdr:pic>
    <xdr:clientData/>
  </xdr:twoCellAnchor>
  <xdr:twoCellAnchor editAs="oneCell">
    <xdr:from>
      <xdr:col>6</xdr:col>
      <xdr:colOff>1075797</xdr:colOff>
      <xdr:row>2</xdr:row>
      <xdr:rowOff>100852</xdr:rowOff>
    </xdr:from>
    <xdr:to>
      <xdr:col>6</xdr:col>
      <xdr:colOff>1213428</xdr:colOff>
      <xdr:row>4</xdr:row>
      <xdr:rowOff>29136</xdr:rowOff>
    </xdr:to>
    <xdr:pic>
      <xdr:nvPicPr>
        <xdr:cNvPr id="49" name="Imagem 48">
          <a:extLst>
            <a:ext uri="{FF2B5EF4-FFF2-40B4-BE49-F238E27FC236}">
              <a16:creationId xmlns:a16="http://schemas.microsoft.com/office/drawing/2014/main" id="{A2B16D5C-69C9-4642-93AA-FEFFFF6C97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44150" y="795617"/>
          <a:ext cx="137631" cy="309284"/>
        </a:xfrm>
        <a:prstGeom prst="rect">
          <a:avLst/>
        </a:prstGeom>
      </xdr:spPr>
    </xdr:pic>
    <xdr:clientData/>
  </xdr:twoCellAnchor>
  <xdr:twoCellAnchor editAs="oneCell">
    <xdr:from>
      <xdr:col>9</xdr:col>
      <xdr:colOff>487628</xdr:colOff>
      <xdr:row>2</xdr:row>
      <xdr:rowOff>22411</xdr:rowOff>
    </xdr:from>
    <xdr:to>
      <xdr:col>9</xdr:col>
      <xdr:colOff>1008528</xdr:colOff>
      <xdr:row>4</xdr:row>
      <xdr:rowOff>22970</xdr:rowOff>
    </xdr:to>
    <xdr:pic>
      <xdr:nvPicPr>
        <xdr:cNvPr id="53" name="Imagem 52">
          <a:extLst>
            <a:ext uri="{FF2B5EF4-FFF2-40B4-BE49-F238E27FC236}">
              <a16:creationId xmlns:a16="http://schemas.microsoft.com/office/drawing/2014/main" id="{2C1A31E8-1EAB-45A6-9B57-76D7B471FF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61716" y="717176"/>
          <a:ext cx="520900" cy="381559"/>
        </a:xfrm>
        <a:prstGeom prst="rect">
          <a:avLst/>
        </a:prstGeom>
      </xdr:spPr>
    </xdr:pic>
    <xdr:clientData/>
  </xdr:twoCellAnchor>
  <xdr:twoCellAnchor editAs="oneCell">
    <xdr:from>
      <xdr:col>1</xdr:col>
      <xdr:colOff>324970</xdr:colOff>
      <xdr:row>1</xdr:row>
      <xdr:rowOff>156883</xdr:rowOff>
    </xdr:from>
    <xdr:to>
      <xdr:col>2</xdr:col>
      <xdr:colOff>369794</xdr:colOff>
      <xdr:row>4</xdr:row>
      <xdr:rowOff>134791</xdr:rowOff>
    </xdr:to>
    <xdr:pic>
      <xdr:nvPicPr>
        <xdr:cNvPr id="36" name="Imagem 35"/>
        <xdr:cNvPicPr>
          <a:picLocks noChangeAspect="1"/>
        </xdr:cNvPicPr>
      </xdr:nvPicPr>
      <xdr:blipFill rotWithShape="1">
        <a:blip xmlns:r="http://schemas.openxmlformats.org/officeDocument/2006/relationships" r:embed="rId8"/>
        <a:srcRect l="32699" t="22593" r="45080" b="63862"/>
        <a:stretch/>
      </xdr:blipFill>
      <xdr:spPr>
        <a:xfrm>
          <a:off x="448235" y="661148"/>
          <a:ext cx="1602441" cy="54940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06ef611a7aa12e5d/2.%20Hashtag%20Treinamentos/1.%20Online/6.%20Suporte/Planilhas%20Excel/Modelos/Templates%20Excel/Dia%20a%20dia/1.%20Planejador%20de%20Viagens%20de%20F&#233;ria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ejador de Viagens"/>
      <sheetName val="1"/>
    </sheetNames>
    <sheetDataSet>
      <sheetData sheetId="0"/>
      <sheetData sheetId="1" refreshError="1"/>
    </sheetDataSet>
  </externalBook>
</externalLink>
</file>

<file path=xl/tables/table1.xml><?xml version="1.0" encoding="utf-8"?>
<table xmlns="http://schemas.openxmlformats.org/spreadsheetml/2006/main" id="7" name="PLANEJADO" displayName="PLANEJADO" ref="B31:J45" headerRowDxfId="54" totalsRowDxfId="51" headerRowBorderDxfId="53" tableBorderDxfId="52">
  <autoFilter ref="B31:J45"/>
  <tableColumns count="9">
    <tableColumn id="1" name="Data" totalsRowLabel="Total" dataDxfId="50" totalsRowDxfId="49"/>
    <tableColumn id="2" name="Categoria" dataDxfId="48" totalsRowDxfId="47"/>
    <tableColumn id="3" name="Gasto" dataDxfId="46" totalsRowDxfId="45"/>
    <tableColumn id="7" name="Unidade" dataDxfId="44" totalsRowDxfId="43"/>
    <tableColumn id="8" name="Quantidade" dataDxfId="42" totalsRowDxfId="41"/>
    <tableColumn id="9" name="Preço" dataDxfId="40" totalsRowDxfId="39"/>
    <tableColumn id="10" name="Incluir nas despesas?" dataDxfId="38" totalsRowDxfId="37"/>
    <tableColumn id="4" name="Valor Total" totalsRowFunction="sum" dataDxfId="36" totalsRowDxfId="35">
      <calculatedColumnFormula>IF(PLANEJADO[[#This Row],[Incluir nas despesas?]]="Sim",PLANEJADO[[#This Row],[Preço]]*PLANEJADO[[#This Row],[Quantidade]],0)</calculatedColumnFormula>
    </tableColumn>
    <tableColumn id="5" name="Observação" dataDxfId="34" totalsRowDxfId="33"/>
  </tableColumns>
  <tableStyleInfo name="TableStyleLight9" showFirstColumn="0" showLastColumn="0" showRowStripes="1" showColumnStripes="0"/>
</table>
</file>

<file path=xl/tables/table10.xml><?xml version="1.0" encoding="utf-8"?>
<table xmlns="http://schemas.openxmlformats.org/spreadsheetml/2006/main" id="10" name="CATEGORIAS" displayName="CATEGORIAS" ref="B4:B11" totalsRowShown="0" headerRowDxfId="2" dataDxfId="1">
  <autoFilter ref="B4:B11"/>
  <tableColumns count="1">
    <tableColumn id="1" name="Categorias" dataDxfId="0"/>
  </tableColumns>
  <tableStyleInfo name="TableStyleLight10" showFirstColumn="0" showLastColumn="0" showRowStripes="1" showColumnStripes="0"/>
</table>
</file>

<file path=xl/tables/table2.xml><?xml version="1.0" encoding="utf-8"?>
<table xmlns="http://schemas.openxmlformats.org/spreadsheetml/2006/main" id="6" name="CHECKLIST" displayName="CHECKLIST" ref="B10:C20" totalsRowShown="0" headerRowDxfId="30" dataDxfId="28" headerRowBorderDxfId="29" tableBorderDxfId="27" totalsRowBorderDxfId="26">
  <autoFilter ref="B10:C20"/>
  <tableColumns count="2">
    <tableColumn id="1" name="Item" dataDxfId="25"/>
    <tableColumn id="2" name="Situação" dataDxfId="24"/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id="1" name="PASSAGEM" displayName="PASSAGEM" ref="D4:D9" totalsRowShown="0" headerRowDxfId="23" dataDxfId="22">
  <autoFilter ref="D4:D9"/>
  <tableColumns count="1">
    <tableColumn id="1" name="Passagem" dataDxfId="21"/>
  </tableColumns>
  <tableStyleInfo name="TableStyleLight8" showFirstColumn="0" showLastColumn="0" showRowStripes="1" showColumnStripes="0"/>
</table>
</file>

<file path=xl/tables/table4.xml><?xml version="1.0" encoding="utf-8"?>
<table xmlns="http://schemas.openxmlformats.org/spreadsheetml/2006/main" id="2" name="HOSPEDAGEM" displayName="HOSPEDAGEM" ref="F4:F7" totalsRowShown="0" headerRowDxfId="20" dataDxfId="19">
  <autoFilter ref="F4:F7"/>
  <tableColumns count="1">
    <tableColumn id="1" name="Hospedagem" dataDxfId="18"/>
  </tableColumns>
  <tableStyleInfo name="TableStyleLight8" showFirstColumn="0" showLastColumn="0" showRowStripes="1" showColumnStripes="0"/>
</table>
</file>

<file path=xl/tables/table5.xml><?xml version="1.0" encoding="utf-8"?>
<table xmlns="http://schemas.openxmlformats.org/spreadsheetml/2006/main" id="3" name="ALIMENTAÇÃO" displayName="ALIMENTAÇÃO" ref="H4:H9" totalsRowShown="0" headerRowDxfId="17" dataDxfId="16">
  <autoFilter ref="H4:H9"/>
  <tableColumns count="1">
    <tableColumn id="1" name="Alimentação" dataDxfId="15"/>
  </tableColumns>
  <tableStyleInfo name="TableStyleLight8" showFirstColumn="0" showLastColumn="0" showRowStripes="1" showColumnStripes="0"/>
</table>
</file>

<file path=xl/tables/table6.xml><?xml version="1.0" encoding="utf-8"?>
<table xmlns="http://schemas.openxmlformats.org/spreadsheetml/2006/main" id="4" name="TRANSPORTE" displayName="TRANSPORTE" ref="J4:J8" totalsRowShown="0" headerRowDxfId="14" dataDxfId="13">
  <autoFilter ref="J4:J8"/>
  <tableColumns count="1">
    <tableColumn id="1" name="Transporte" dataDxfId="12"/>
  </tableColumns>
  <tableStyleInfo name="TableStyleLight8" showFirstColumn="0" showLastColumn="0" showRowStripes="1" showColumnStripes="0"/>
</table>
</file>

<file path=xl/tables/table7.xml><?xml version="1.0" encoding="utf-8"?>
<table xmlns="http://schemas.openxmlformats.org/spreadsheetml/2006/main" id="5" name="ENTRETENIMENTO" displayName="ENTRETENIMENTO" ref="L4:L11" totalsRowShown="0" headerRowDxfId="11" dataDxfId="10">
  <autoFilter ref="L4:L11"/>
  <tableColumns count="1">
    <tableColumn id="1" name="Entretenimento" dataDxfId="9"/>
  </tableColumns>
  <tableStyleInfo name="TableStyleLight8" showFirstColumn="0" showLastColumn="0" showRowStripes="1" showColumnStripes="0"/>
</table>
</file>

<file path=xl/tables/table8.xml><?xml version="1.0" encoding="utf-8"?>
<table xmlns="http://schemas.openxmlformats.org/spreadsheetml/2006/main" id="8" name="COMPRAS" displayName="COMPRAS" ref="N4:N6" totalsRowShown="0" headerRowDxfId="8" dataDxfId="7">
  <autoFilter ref="N4:N6"/>
  <tableColumns count="1">
    <tableColumn id="1" name="Compras" dataDxfId="6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OUTROS" displayName="OUTROS" ref="P4:P9" totalsRowShown="0" headerRowDxfId="5" dataDxfId="4">
  <autoFilter ref="P4:P9"/>
  <tableColumns count="1">
    <tableColumn id="1" name="Outros" dataDxfId="3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table" Target="../tables/table10.xml"/><Relationship Id="rId3" Type="http://schemas.openxmlformats.org/officeDocument/2006/relationships/table" Target="../tables/table5.xml"/><Relationship Id="rId7" Type="http://schemas.openxmlformats.org/officeDocument/2006/relationships/table" Target="../tables/table9.xml"/><Relationship Id="rId2" Type="http://schemas.openxmlformats.org/officeDocument/2006/relationships/table" Target="../tables/table4.xml"/><Relationship Id="rId1" Type="http://schemas.openxmlformats.org/officeDocument/2006/relationships/table" Target="../tables/table3.xml"/><Relationship Id="rId6" Type="http://schemas.openxmlformats.org/officeDocument/2006/relationships/table" Target="../tables/table8.xml"/><Relationship Id="rId5" Type="http://schemas.openxmlformats.org/officeDocument/2006/relationships/table" Target="../tables/table7.xml"/><Relationship Id="rId4" Type="http://schemas.openxmlformats.org/officeDocument/2006/relationships/table" Target="../tables/table6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9"/>
  <sheetViews>
    <sheetView showGridLines="0" topLeftCell="A13" workbookViewId="0"/>
  </sheetViews>
  <sheetFormatPr defaultRowHeight="15" x14ac:dyDescent="0.25"/>
  <cols>
    <col min="1" max="1" width="2.140625" style="49" customWidth="1"/>
    <col min="2" max="2" width="26.5703125" style="49" customWidth="1"/>
    <col min="3" max="3" width="0.28515625" customWidth="1"/>
    <col min="4" max="4" width="1.5703125" customWidth="1"/>
  </cols>
  <sheetData>
    <row r="1" spans="5:20" s="49" customFormat="1" x14ac:dyDescent="0.25"/>
    <row r="2" spans="5:20" ht="36" x14ac:dyDescent="0.55000000000000004">
      <c r="E2" s="50" t="s">
        <v>85</v>
      </c>
    </row>
    <row r="5" spans="5:20" ht="19.5" thickBot="1" x14ac:dyDescent="0.35">
      <c r="E5" s="51" t="s">
        <v>86</v>
      </c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</row>
    <row r="53" spans="5:20" ht="19.5" thickBot="1" x14ac:dyDescent="0.35">
      <c r="E53" s="51" t="s">
        <v>87</v>
      </c>
      <c r="F53" s="52"/>
      <c r="G53" s="52"/>
      <c r="H53" s="52"/>
      <c r="I53" s="52"/>
      <c r="J53" s="52"/>
      <c r="K53" s="52"/>
      <c r="L53" s="52"/>
      <c r="M53" s="52"/>
      <c r="N53" s="52"/>
      <c r="O53" s="52"/>
      <c r="P53" s="52"/>
      <c r="Q53" s="52"/>
      <c r="R53" s="52"/>
      <c r="S53" s="52"/>
      <c r="T53" s="52"/>
    </row>
    <row r="75" spans="5:20" ht="19.5" thickBot="1" x14ac:dyDescent="0.35">
      <c r="E75" s="51" t="s">
        <v>88</v>
      </c>
      <c r="F75" s="52"/>
      <c r="G75" s="52"/>
      <c r="H75" s="52"/>
      <c r="I75" s="52"/>
      <c r="J75" s="52"/>
      <c r="K75" s="52"/>
      <c r="L75" s="52"/>
      <c r="M75" s="52"/>
      <c r="N75" s="52"/>
      <c r="O75" s="52"/>
      <c r="P75" s="52"/>
      <c r="Q75" s="52"/>
      <c r="R75" s="52"/>
      <c r="S75" s="52"/>
      <c r="T75" s="52"/>
    </row>
    <row r="89" spans="5:20" ht="19.5" thickBot="1" x14ac:dyDescent="0.35">
      <c r="E89" s="51" t="s">
        <v>89</v>
      </c>
      <c r="F89" s="52"/>
      <c r="G89" s="52"/>
      <c r="H89" s="52"/>
      <c r="I89" s="52"/>
      <c r="J89" s="52"/>
      <c r="K89" s="52"/>
      <c r="L89" s="52"/>
      <c r="M89" s="52"/>
      <c r="N89" s="52"/>
      <c r="O89" s="52"/>
      <c r="P89" s="52"/>
      <c r="Q89" s="52"/>
      <c r="R89" s="52"/>
      <c r="S89" s="52"/>
      <c r="T89" s="52"/>
    </row>
  </sheetData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46"/>
  <sheetViews>
    <sheetView showGridLines="0" showRowColHeaders="0" tabSelected="1" zoomScale="85" zoomScaleNormal="85" workbookViewId="0">
      <selection activeCell="R16" sqref="R16"/>
    </sheetView>
  </sheetViews>
  <sheetFormatPr defaultRowHeight="15" x14ac:dyDescent="0.25"/>
  <cols>
    <col min="1" max="1" width="1.85546875" customWidth="1"/>
    <col min="2" max="2" width="23.42578125" customWidth="1"/>
    <col min="3" max="3" width="18.28515625" customWidth="1"/>
    <col min="4" max="4" width="26.85546875" customWidth="1"/>
    <col min="5" max="5" width="12.7109375" customWidth="1"/>
    <col min="6" max="8" width="18.28515625" customWidth="1"/>
    <col min="9" max="9" width="12.85546875" bestFit="1" customWidth="1"/>
    <col min="10" max="10" width="46.7109375" bestFit="1" customWidth="1"/>
  </cols>
  <sheetData>
    <row r="1" spans="2:10" ht="39.75" customHeight="1" thickBot="1" x14ac:dyDescent="0.3">
      <c r="B1" s="53" t="s">
        <v>76</v>
      </c>
      <c r="C1" s="54"/>
      <c r="D1" s="54"/>
      <c r="E1" s="54"/>
      <c r="F1" s="54"/>
      <c r="G1" s="54"/>
      <c r="H1" s="54"/>
      <c r="I1" s="54"/>
      <c r="J1" s="55"/>
    </row>
    <row r="5" spans="2:10" x14ac:dyDescent="0.25">
      <c r="B5" s="9"/>
    </row>
    <row r="6" spans="2:10" x14ac:dyDescent="0.25">
      <c r="B6" s="9"/>
    </row>
    <row r="7" spans="2:10" x14ac:dyDescent="0.25">
      <c r="B7" s="9"/>
    </row>
    <row r="8" spans="2:10" x14ac:dyDescent="0.25">
      <c r="B8" s="9"/>
    </row>
    <row r="9" spans="2:10" x14ac:dyDescent="0.25">
      <c r="B9" s="9"/>
    </row>
    <row r="10" spans="2:10" x14ac:dyDescent="0.25">
      <c r="B10" s="9"/>
    </row>
    <row r="11" spans="2:10" x14ac:dyDescent="0.25">
      <c r="B11" s="9"/>
    </row>
    <row r="12" spans="2:10" x14ac:dyDescent="0.25">
      <c r="B12" s="9"/>
    </row>
    <row r="13" spans="2:10" x14ac:dyDescent="0.25">
      <c r="B13" s="9"/>
    </row>
    <row r="14" spans="2:10" x14ac:dyDescent="0.25">
      <c r="B14" s="9"/>
    </row>
    <row r="15" spans="2:10" x14ac:dyDescent="0.25">
      <c r="B15" s="10"/>
    </row>
    <row r="16" spans="2:10" ht="15.75" thickBot="1" x14ac:dyDescent="0.3">
      <c r="B16" s="10"/>
      <c r="E16" s="2"/>
      <c r="F16" s="3" t="s">
        <v>73</v>
      </c>
      <c r="G16" s="3" t="s">
        <v>71</v>
      </c>
      <c r="H16" s="3" t="s">
        <v>72</v>
      </c>
    </row>
    <row r="17" spans="2:10" ht="19.5" thickBot="1" x14ac:dyDescent="0.35">
      <c r="B17" s="11"/>
      <c r="D17" s="18" t="s">
        <v>3</v>
      </c>
      <c r="E17" s="12">
        <f t="shared" ref="E17:E23" si="0">F17/SUM($F$17:$F$23)</f>
        <v>0.1373145297753563</v>
      </c>
      <c r="F17" s="21">
        <f>SUMIF(PLANEJADO[Categoria],D17,PLANEJADO[Valor Total])</f>
        <v>1248.06</v>
      </c>
      <c r="G17" s="21">
        <f t="shared" ref="G17:G21" si="1">F17/7</f>
        <v>178.29428571428571</v>
      </c>
      <c r="H17" s="21">
        <f t="shared" ref="H17:H21" si="2">G17/2</f>
        <v>89.147142857142853</v>
      </c>
    </row>
    <row r="18" spans="2:10" ht="19.5" thickBot="1" x14ac:dyDescent="0.35">
      <c r="B18" s="9"/>
      <c r="D18" s="18" t="s">
        <v>5</v>
      </c>
      <c r="E18" s="13">
        <f t="shared" si="0"/>
        <v>0.12553553392760089</v>
      </c>
      <c r="F18" s="21">
        <f>SUMIF(PLANEJADO[Categoria],D18,PLANEJADO[Valor Total])</f>
        <v>1141</v>
      </c>
      <c r="G18" s="21">
        <f t="shared" si="1"/>
        <v>163</v>
      </c>
      <c r="H18" s="21">
        <f t="shared" si="2"/>
        <v>81.5</v>
      </c>
    </row>
    <row r="19" spans="2:10" ht="19.5" thickBot="1" x14ac:dyDescent="0.35">
      <c r="B19" s="10"/>
      <c r="D19" s="18" t="s">
        <v>12</v>
      </c>
      <c r="E19" s="14">
        <f t="shared" si="0"/>
        <v>0.17603580568287591</v>
      </c>
      <c r="F19" s="21">
        <f>SUMIF(PLANEJADO[Categoria],D19,PLANEJADO[Valor Total])</f>
        <v>1600</v>
      </c>
      <c r="G19" s="21">
        <f t="shared" si="1"/>
        <v>228.57142857142858</v>
      </c>
      <c r="H19" s="21">
        <f t="shared" si="2"/>
        <v>114.28571428571429</v>
      </c>
    </row>
    <row r="20" spans="2:10" ht="19.5" thickBot="1" x14ac:dyDescent="0.35">
      <c r="B20" s="8"/>
      <c r="D20" s="18" t="s">
        <v>40</v>
      </c>
      <c r="E20" s="15">
        <f t="shared" si="0"/>
        <v>0.16393334404217819</v>
      </c>
      <c r="F20" s="21">
        <f>SUMIF(PLANEJADO[Categoria],D20,PLANEJADO[Valor Total])</f>
        <v>1490</v>
      </c>
      <c r="G20" s="21">
        <f t="shared" si="1"/>
        <v>212.85714285714286</v>
      </c>
      <c r="H20" s="21">
        <f t="shared" si="2"/>
        <v>106.42857142857143</v>
      </c>
    </row>
    <row r="21" spans="2:10" ht="19.5" thickBot="1" x14ac:dyDescent="0.35">
      <c r="B21" s="8"/>
      <c r="D21" s="18" t="s">
        <v>41</v>
      </c>
      <c r="E21" s="19">
        <f t="shared" si="0"/>
        <v>0.1980402813932354</v>
      </c>
      <c r="F21" s="21">
        <f>SUMIF(PLANEJADO[Categoria],D21,PLANEJADO[Valor Total])</f>
        <v>1800</v>
      </c>
      <c r="G21" s="21">
        <f t="shared" si="1"/>
        <v>257.14285714285717</v>
      </c>
      <c r="H21" s="21">
        <f t="shared" si="2"/>
        <v>128.57142857142858</v>
      </c>
    </row>
    <row r="22" spans="2:10" ht="19.5" thickBot="1" x14ac:dyDescent="0.35">
      <c r="B22" s="8"/>
      <c r="D22" s="18" t="s">
        <v>0</v>
      </c>
      <c r="E22" s="16">
        <f t="shared" si="0"/>
        <v>2.3104699495877463E-2</v>
      </c>
      <c r="F22" s="21">
        <f>SUMIF(PLANEJADO[Categoria],D22,PLANEJADO[Valor Total])</f>
        <v>210</v>
      </c>
      <c r="G22" s="21">
        <f t="shared" ref="G22:G23" si="3">F22/7</f>
        <v>30</v>
      </c>
      <c r="H22" s="21">
        <f t="shared" ref="H22:H23" si="4">G22/2</f>
        <v>15</v>
      </c>
    </row>
    <row r="23" spans="2:10" ht="18.75" x14ac:dyDescent="0.3">
      <c r="B23" s="8"/>
      <c r="D23" s="18" t="s">
        <v>8</v>
      </c>
      <c r="E23" s="35">
        <f t="shared" si="0"/>
        <v>0.17603580568287591</v>
      </c>
      <c r="F23" s="34">
        <f>SUMIF(PLANEJADO[Categoria],D23,PLANEJADO[Valor Total])</f>
        <v>1600</v>
      </c>
      <c r="G23" s="34">
        <f t="shared" si="3"/>
        <v>228.57142857142858</v>
      </c>
      <c r="H23" s="34">
        <f t="shared" si="4"/>
        <v>114.28571428571429</v>
      </c>
    </row>
    <row r="24" spans="2:10" ht="18.75" x14ac:dyDescent="0.3">
      <c r="D24" s="17" t="s">
        <v>70</v>
      </c>
      <c r="E24" s="2"/>
      <c r="F24" s="22">
        <f>SUM(F17:F23)</f>
        <v>9089.06</v>
      </c>
      <c r="G24" s="22">
        <f>F24/Auxiliar!C11</f>
        <v>1298.4371428571428</v>
      </c>
      <c r="H24" s="22">
        <f>G24/Auxiliar!C10</f>
        <v>324.6092857142857</v>
      </c>
    </row>
    <row r="25" spans="2:10" x14ac:dyDescent="0.25">
      <c r="E25" s="6"/>
    </row>
    <row r="26" spans="2:10" x14ac:dyDescent="0.25">
      <c r="E26" s="6"/>
    </row>
    <row r="27" spans="2:10" x14ac:dyDescent="0.25">
      <c r="E27" s="6"/>
    </row>
    <row r="28" spans="2:10" x14ac:dyDescent="0.25">
      <c r="E28" s="6"/>
    </row>
    <row r="29" spans="2:10" x14ac:dyDescent="0.25">
      <c r="E29" s="6"/>
    </row>
    <row r="31" spans="2:10" x14ac:dyDescent="0.25">
      <c r="B31" s="38" t="s">
        <v>9</v>
      </c>
      <c r="C31" s="38" t="s">
        <v>10</v>
      </c>
      <c r="D31" s="38" t="s">
        <v>36</v>
      </c>
      <c r="E31" s="38" t="s">
        <v>65</v>
      </c>
      <c r="F31" s="38" t="s">
        <v>37</v>
      </c>
      <c r="G31" s="38" t="s">
        <v>38</v>
      </c>
      <c r="H31" s="38" t="s">
        <v>69</v>
      </c>
      <c r="I31" s="38" t="s">
        <v>54</v>
      </c>
      <c r="J31" s="38" t="s">
        <v>55</v>
      </c>
    </row>
    <row r="32" spans="2:10" x14ac:dyDescent="0.25">
      <c r="B32" s="39">
        <v>44119</v>
      </c>
      <c r="C32" s="32" t="s">
        <v>3</v>
      </c>
      <c r="D32" s="32" t="s">
        <v>1</v>
      </c>
      <c r="E32" s="32" t="s">
        <v>68</v>
      </c>
      <c r="F32" s="32">
        <v>7</v>
      </c>
      <c r="G32" s="40">
        <v>98.18</v>
      </c>
      <c r="H32" s="40" t="s">
        <v>19</v>
      </c>
      <c r="I32" s="40">
        <f>IF(PLANEJADO[[#This Row],[Incluir nas despesas?]]="Sim",PLANEJADO[[#This Row],[Preço]]*PLANEJADO[[#This Row],[Quantidade]],0)</f>
        <v>687.26</v>
      </c>
      <c r="J32" s="32" t="s">
        <v>56</v>
      </c>
    </row>
    <row r="33" spans="2:10" x14ac:dyDescent="0.25">
      <c r="B33" s="39">
        <v>44119</v>
      </c>
      <c r="C33" s="32" t="s">
        <v>3</v>
      </c>
      <c r="D33" s="32" t="s">
        <v>13</v>
      </c>
      <c r="E33" s="32" t="s">
        <v>67</v>
      </c>
      <c r="F33" s="32">
        <v>90</v>
      </c>
      <c r="G33" s="40">
        <v>5.12</v>
      </c>
      <c r="H33" s="40" t="s">
        <v>19</v>
      </c>
      <c r="I33" s="40">
        <f>IF(PLANEJADO[[#This Row],[Incluir nas despesas?]]="Sim",PLANEJADO[[#This Row],[Preço]]*PLANEJADO[[#This Row],[Quantidade]],0)</f>
        <v>460.8</v>
      </c>
      <c r="J33" s="32" t="s">
        <v>57</v>
      </c>
    </row>
    <row r="34" spans="2:10" x14ac:dyDescent="0.25">
      <c r="B34" s="39">
        <v>44119</v>
      </c>
      <c r="C34" s="32" t="s">
        <v>3</v>
      </c>
      <c r="D34" s="32" t="s">
        <v>2</v>
      </c>
      <c r="E34" s="32" t="s">
        <v>66</v>
      </c>
      <c r="F34" s="32">
        <v>1</v>
      </c>
      <c r="G34" s="40">
        <v>100</v>
      </c>
      <c r="H34" s="40" t="s">
        <v>19</v>
      </c>
      <c r="I34" s="40">
        <f>IF(PLANEJADO[[#This Row],[Incluir nas despesas?]]="Sim",PLANEJADO[[#This Row],[Preço]]*PLANEJADO[[#This Row],[Quantidade]],0)</f>
        <v>100</v>
      </c>
      <c r="J34" s="32"/>
    </row>
    <row r="35" spans="2:10" x14ac:dyDescent="0.25">
      <c r="B35" s="39">
        <v>44119</v>
      </c>
      <c r="C35" s="32" t="s">
        <v>5</v>
      </c>
      <c r="D35" s="32" t="s">
        <v>11</v>
      </c>
      <c r="E35" s="32" t="s">
        <v>68</v>
      </c>
      <c r="F35" s="32">
        <v>7</v>
      </c>
      <c r="G35" s="40">
        <v>163</v>
      </c>
      <c r="H35" s="40" t="s">
        <v>19</v>
      </c>
      <c r="I35" s="40">
        <f>IF(PLANEJADO[[#This Row],[Incluir nas despesas?]]="Sim",PLANEJADO[[#This Row],[Preço]]*PLANEJADO[[#This Row],[Quantidade]],0)</f>
        <v>1141</v>
      </c>
      <c r="J35" s="32" t="s">
        <v>59</v>
      </c>
    </row>
    <row r="36" spans="2:10" x14ac:dyDescent="0.25">
      <c r="B36" s="39">
        <v>44119</v>
      </c>
      <c r="C36" s="32" t="s">
        <v>12</v>
      </c>
      <c r="D36" s="32" t="s">
        <v>41</v>
      </c>
      <c r="E36" s="32" t="s">
        <v>66</v>
      </c>
      <c r="F36" s="32">
        <v>1</v>
      </c>
      <c r="G36" s="40">
        <v>520</v>
      </c>
      <c r="H36" s="40" t="s">
        <v>19</v>
      </c>
      <c r="I36" s="40">
        <f>IF(PLANEJADO[[#This Row],[Incluir nas despesas?]]="Sim",PLANEJADO[[#This Row],[Preço]]*PLANEJADO[[#This Row],[Quantidade]],0)</f>
        <v>520</v>
      </c>
      <c r="J36" s="32"/>
    </row>
    <row r="37" spans="2:10" x14ac:dyDescent="0.25">
      <c r="B37" s="39">
        <v>44119</v>
      </c>
      <c r="C37" s="32" t="s">
        <v>12</v>
      </c>
      <c r="D37" s="32" t="s">
        <v>60</v>
      </c>
      <c r="E37" s="32" t="s">
        <v>66</v>
      </c>
      <c r="F37" s="32">
        <v>7</v>
      </c>
      <c r="G37" s="40">
        <v>40</v>
      </c>
      <c r="H37" s="40" t="s">
        <v>19</v>
      </c>
      <c r="I37" s="40">
        <f>IF(PLANEJADO[[#This Row],[Incluir nas despesas?]]="Sim",PLANEJADO[[#This Row],[Preço]]*PLANEJADO[[#This Row],[Quantidade]],0)</f>
        <v>280</v>
      </c>
      <c r="J37" s="32"/>
    </row>
    <row r="38" spans="2:10" x14ac:dyDescent="0.25">
      <c r="B38" s="39">
        <v>44119</v>
      </c>
      <c r="C38" s="32" t="s">
        <v>12</v>
      </c>
      <c r="D38" s="32" t="s">
        <v>53</v>
      </c>
      <c r="E38" s="32" t="s">
        <v>66</v>
      </c>
      <c r="F38" s="32">
        <v>4</v>
      </c>
      <c r="G38" s="40">
        <v>200</v>
      </c>
      <c r="H38" s="40" t="s">
        <v>19</v>
      </c>
      <c r="I38" s="40">
        <f>IF(PLANEJADO[[#This Row],[Incluir nas despesas?]]="Sim",PLANEJADO[[#This Row],[Preço]]*PLANEJADO[[#This Row],[Quantidade]],0)</f>
        <v>800</v>
      </c>
      <c r="J38" s="32"/>
    </row>
    <row r="39" spans="2:10" x14ac:dyDescent="0.25">
      <c r="B39" s="39">
        <v>44119</v>
      </c>
      <c r="C39" s="32" t="s">
        <v>40</v>
      </c>
      <c r="D39" s="32" t="s">
        <v>50</v>
      </c>
      <c r="E39" s="32" t="s">
        <v>66</v>
      </c>
      <c r="F39" s="32">
        <v>4</v>
      </c>
      <c r="G39" s="40">
        <v>140</v>
      </c>
      <c r="H39" s="40" t="s">
        <v>19</v>
      </c>
      <c r="I39" s="40">
        <f>IF(PLANEJADO[[#This Row],[Incluir nas despesas?]]="Sim",PLANEJADO[[#This Row],[Preço]]*PLANEJADO[[#This Row],[Quantidade]],0)</f>
        <v>560</v>
      </c>
      <c r="J39" s="32"/>
    </row>
    <row r="40" spans="2:10" x14ac:dyDescent="0.25">
      <c r="B40" s="39">
        <v>44119</v>
      </c>
      <c r="C40" s="32" t="s">
        <v>40</v>
      </c>
      <c r="D40" s="32" t="s">
        <v>63</v>
      </c>
      <c r="E40" s="32" t="s">
        <v>66</v>
      </c>
      <c r="F40" s="32">
        <v>4</v>
      </c>
      <c r="G40" s="40">
        <v>400</v>
      </c>
      <c r="H40" s="40" t="s">
        <v>20</v>
      </c>
      <c r="I40" s="40">
        <f>IF(PLANEJADO[[#This Row],[Incluir nas despesas?]]="Sim",PLANEJADO[[#This Row],[Preço]]*PLANEJADO[[#This Row],[Quantidade]],0)</f>
        <v>0</v>
      </c>
      <c r="J40" s="32" t="s">
        <v>64</v>
      </c>
    </row>
    <row r="41" spans="2:10" x14ac:dyDescent="0.25">
      <c r="B41" s="39">
        <v>44119</v>
      </c>
      <c r="C41" s="32" t="s">
        <v>40</v>
      </c>
      <c r="D41" s="32" t="s">
        <v>52</v>
      </c>
      <c r="E41" s="32" t="s">
        <v>66</v>
      </c>
      <c r="F41" s="32">
        <v>1</v>
      </c>
      <c r="G41" s="40">
        <v>930</v>
      </c>
      <c r="H41" s="40" t="s">
        <v>19</v>
      </c>
      <c r="I41" s="41">
        <f>IF(PLANEJADO[[#This Row],[Incluir nas despesas?]]="Sim",PLANEJADO[[#This Row],[Preço]]*PLANEJADO[[#This Row],[Quantidade]],0)</f>
        <v>930</v>
      </c>
      <c r="J41" s="32"/>
    </row>
    <row r="42" spans="2:10" x14ac:dyDescent="0.25">
      <c r="B42" s="39">
        <v>44119</v>
      </c>
      <c r="C42" s="32" t="s">
        <v>8</v>
      </c>
      <c r="D42" s="32" t="s">
        <v>21</v>
      </c>
      <c r="E42" s="32" t="s">
        <v>66</v>
      </c>
      <c r="F42" s="32">
        <v>4</v>
      </c>
      <c r="G42" s="40">
        <v>400</v>
      </c>
      <c r="H42" s="40" t="s">
        <v>19</v>
      </c>
      <c r="I42" s="41">
        <f>IF(PLANEJADO[[#This Row],[Incluir nas despesas?]]="Sim",PLANEJADO[[#This Row],[Preço]]*PLANEJADO[[#This Row],[Quantidade]],0)</f>
        <v>1600</v>
      </c>
      <c r="J42" s="32"/>
    </row>
    <row r="43" spans="2:10" x14ac:dyDescent="0.25">
      <c r="B43" s="39">
        <v>44119</v>
      </c>
      <c r="C43" s="32" t="s">
        <v>41</v>
      </c>
      <c r="D43" s="32" t="s">
        <v>14</v>
      </c>
      <c r="E43" s="32" t="s">
        <v>66</v>
      </c>
      <c r="F43" s="32">
        <v>4</v>
      </c>
      <c r="G43" s="40">
        <v>250</v>
      </c>
      <c r="H43" s="40" t="s">
        <v>19</v>
      </c>
      <c r="I43" s="41">
        <f>IF(PLANEJADO[[#This Row],[Incluir nas despesas?]]="Sim",PLANEJADO[[#This Row],[Preço]]*PLANEJADO[[#This Row],[Quantidade]],0)</f>
        <v>1000</v>
      </c>
      <c r="J43" s="32"/>
    </row>
    <row r="44" spans="2:10" x14ac:dyDescent="0.25">
      <c r="B44" s="39">
        <v>44119</v>
      </c>
      <c r="C44" s="32" t="s">
        <v>41</v>
      </c>
      <c r="D44" s="32" t="s">
        <v>81</v>
      </c>
      <c r="E44" s="32" t="s">
        <v>66</v>
      </c>
      <c r="F44" s="32">
        <v>4</v>
      </c>
      <c r="G44" s="40">
        <v>200</v>
      </c>
      <c r="H44" s="40" t="s">
        <v>19</v>
      </c>
      <c r="I44" s="41">
        <f>IF(PLANEJADO[[#This Row],[Incluir nas despesas?]]="Sim",PLANEJADO[[#This Row],[Preço]]*PLANEJADO[[#This Row],[Quantidade]],0)</f>
        <v>800</v>
      </c>
      <c r="J44" s="32"/>
    </row>
    <row r="45" spans="2:10" x14ac:dyDescent="0.25">
      <c r="B45" s="42">
        <v>44119</v>
      </c>
      <c r="C45" s="33" t="s">
        <v>0</v>
      </c>
      <c r="D45" s="33" t="s">
        <v>48</v>
      </c>
      <c r="E45" s="33" t="s">
        <v>66</v>
      </c>
      <c r="F45" s="33">
        <v>14</v>
      </c>
      <c r="G45" s="43">
        <v>15</v>
      </c>
      <c r="H45" s="43" t="s">
        <v>19</v>
      </c>
      <c r="I45" s="43">
        <f>IF(PLANEJADO[[#This Row],[Incluir nas despesas?]]="Sim",PLANEJADO[[#This Row],[Preço]]*PLANEJADO[[#This Row],[Quantidade]],0)</f>
        <v>210</v>
      </c>
      <c r="J45" s="33"/>
    </row>
    <row r="46" spans="2:10" x14ac:dyDescent="0.25">
      <c r="E46" s="7"/>
    </row>
  </sheetData>
  <mergeCells count="1">
    <mergeCell ref="B1:J1"/>
  </mergeCells>
  <conditionalFormatting sqref="B32:J45">
    <cfRule type="expression" dxfId="55" priority="1">
      <formula>$H32="Não"</formula>
    </cfRule>
  </conditionalFormatting>
  <dataValidations count="2">
    <dataValidation type="list" allowBlank="1" showInputMessage="1" showErrorMessage="1" sqref="C32:C45">
      <formula1>INDIRECT("CATEGORIAS[Categorias]")</formula1>
    </dataValidation>
    <dataValidation type="list" allowBlank="1" showInputMessage="1" showErrorMessage="1" sqref="D32:D45">
      <formula1>INDIRECT($C32 &amp; "[" &amp; $C32 &amp; "]")</formula1>
    </dataValidation>
  </dataValidations>
  <pageMargins left="0.511811024" right="0.511811024" top="0.78740157499999996" bottom="0.78740157499999996" header="0.31496062000000002" footer="0.31496062000000002"/>
  <drawing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custom" allowBlank="1" showInputMessage="1" showErrorMessage="1" errorTitle="ORÇAMENTO LIMITE ATINGIDO" error="O valor deste gasto excede o orçamento limite estipulado._x000a__x000a_Reveja os seus gastos ou aumente seu orçamento limite." promptTitle="Instrução" prompt="Preencha essa coluna com &quot;Sim&quot; ou &quot;Não&quot;.">
          <x14:formula1>
            <xm:f>AND(OR($H32="Sim",$H32="Não"),SUM(INDIRECT("PLANEJADO[Valor Total]"))&lt;=Auxiliar!$C$4)</xm:f>
          </x14:formula1>
          <xm:sqref>H32:H45</xm:sqref>
        </x14:dataValidation>
        <x14:dataValidation type="custom" allowBlank="1" showInputMessage="1" showErrorMessage="1" errorTitle="ORÇAMENTO LIMITE ATINGIDO" error="O valor deste gasto excede o orçamento limite estipulado._x000a__x000a_Reveja os seus gastos ou aumente seu orçamento limite.">
          <x14:formula1>
            <xm:f>SUM(INDIRECT("PLANEJADO[Valor Total]"))&lt;=Auxiliar!$C$4</xm:f>
          </x14:formula1>
          <xm:sqref>G32:G45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20"/>
  <sheetViews>
    <sheetView showGridLines="0" workbookViewId="0">
      <pane ySplit="10" topLeftCell="A11" activePane="bottomLeft" state="frozen"/>
      <selection pane="bottomLeft" activeCell="C11" sqref="C11"/>
    </sheetView>
  </sheetViews>
  <sheetFormatPr defaultRowHeight="15" x14ac:dyDescent="0.25"/>
  <cols>
    <col min="2" max="2" width="79.7109375" customWidth="1"/>
    <col min="3" max="3" width="13" customWidth="1"/>
  </cols>
  <sheetData>
    <row r="1" spans="2:3" ht="32.25" customHeight="1" thickBot="1" x14ac:dyDescent="0.3">
      <c r="B1" s="53" t="s">
        <v>23</v>
      </c>
      <c r="C1" s="55"/>
    </row>
    <row r="3" spans="2:3" ht="18.75" x14ac:dyDescent="0.3">
      <c r="B3" s="24" t="s">
        <v>34</v>
      </c>
      <c r="C3" s="26" t="str">
        <f>IF(C7=0,"SIM","NÃO")</f>
        <v>SIM</v>
      </c>
    </row>
    <row r="4" spans="2:3" ht="15.75" thickBot="1" x14ac:dyDescent="0.3"/>
    <row r="5" spans="2:3" ht="19.5" thickBot="1" x14ac:dyDescent="0.35">
      <c r="B5" s="28" t="s">
        <v>32</v>
      </c>
      <c r="C5" s="27">
        <f>COUNTA(CHECKLIST[Item])</f>
        <v>10</v>
      </c>
    </row>
    <row r="6" spans="2:3" ht="19.5" thickBot="1" x14ac:dyDescent="0.35">
      <c r="B6" s="29" t="s">
        <v>33</v>
      </c>
      <c r="C6" s="27">
        <f>COUNTIF(CHECKLIST[Situação],"Ok")</f>
        <v>10</v>
      </c>
    </row>
    <row r="7" spans="2:3" ht="19.5" thickBot="1" x14ac:dyDescent="0.35">
      <c r="B7" s="30" t="s">
        <v>22</v>
      </c>
      <c r="C7" s="27">
        <f>COUNTIF(CHECKLIST[Situação],"&lt;&gt;Ok")</f>
        <v>0</v>
      </c>
    </row>
    <row r="8" spans="2:3" ht="8.25" customHeight="1" x14ac:dyDescent="0.25"/>
    <row r="10" spans="2:3" x14ac:dyDescent="0.25">
      <c r="B10" s="31" t="s">
        <v>15</v>
      </c>
      <c r="C10" s="31" t="s">
        <v>16</v>
      </c>
    </row>
    <row r="11" spans="2:3" x14ac:dyDescent="0.25">
      <c r="B11" s="32" t="s">
        <v>17</v>
      </c>
      <c r="C11" s="32" t="s">
        <v>31</v>
      </c>
    </row>
    <row r="12" spans="2:3" x14ac:dyDescent="0.25">
      <c r="B12" s="32" t="s">
        <v>18</v>
      </c>
      <c r="C12" s="32" t="s">
        <v>31</v>
      </c>
    </row>
    <row r="13" spans="2:3" x14ac:dyDescent="0.25">
      <c r="B13" s="32" t="s">
        <v>24</v>
      </c>
      <c r="C13" s="32" t="s">
        <v>31</v>
      </c>
    </row>
    <row r="14" spans="2:3" x14ac:dyDescent="0.25">
      <c r="B14" s="32" t="s">
        <v>7</v>
      </c>
      <c r="C14" s="32" t="s">
        <v>31</v>
      </c>
    </row>
    <row r="15" spans="2:3" x14ac:dyDescent="0.25">
      <c r="B15" s="32" t="s">
        <v>25</v>
      </c>
      <c r="C15" s="32" t="s">
        <v>31</v>
      </c>
    </row>
    <row r="16" spans="2:3" x14ac:dyDescent="0.25">
      <c r="B16" s="32" t="s">
        <v>26</v>
      </c>
      <c r="C16" s="32" t="s">
        <v>31</v>
      </c>
    </row>
    <row r="17" spans="2:3" x14ac:dyDescent="0.25">
      <c r="B17" s="32" t="s">
        <v>27</v>
      </c>
      <c r="C17" s="32" t="s">
        <v>31</v>
      </c>
    </row>
    <row r="18" spans="2:3" x14ac:dyDescent="0.25">
      <c r="B18" s="32" t="s">
        <v>28</v>
      </c>
      <c r="C18" s="32" t="s">
        <v>31</v>
      </c>
    </row>
    <row r="19" spans="2:3" x14ac:dyDescent="0.25">
      <c r="B19" s="32" t="s">
        <v>29</v>
      </c>
      <c r="C19" s="32" t="s">
        <v>31</v>
      </c>
    </row>
    <row r="20" spans="2:3" x14ac:dyDescent="0.25">
      <c r="B20" s="33" t="s">
        <v>30</v>
      </c>
      <c r="C20" s="32" t="s">
        <v>31</v>
      </c>
    </row>
  </sheetData>
  <mergeCells count="1">
    <mergeCell ref="B1:C1"/>
  </mergeCells>
  <conditionalFormatting sqref="C3">
    <cfRule type="containsText" dxfId="32" priority="1" operator="containsText" text="SIM">
      <formula>NOT(ISERROR(SEARCH("SIM",C3)))</formula>
    </cfRule>
    <cfRule type="containsText" dxfId="31" priority="2" operator="containsText" text="NÃO">
      <formula>NOT(ISERROR(SEARCH("NÃO",C3)))</formula>
    </cfRule>
  </conditionalFormatting>
  <dataValidations count="1">
    <dataValidation type="list" allowBlank="1" showInputMessage="1" showErrorMessage="1" sqref="C11:C20">
      <formula1>"Ok,Nok"</formula1>
    </dataValidation>
  </dataValidations>
  <pageMargins left="0.511811024" right="0.511811024" top="0.78740157499999996" bottom="0.78740157499999996" header="0.31496062000000002" footer="0.31496062000000002"/>
  <pageSetup paperSize="9" orientation="portrait" horizontalDpi="300" verticalDpi="30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showGridLines="0" zoomScale="85" zoomScaleNormal="85" workbookViewId="0">
      <selection activeCell="B5" sqref="B5"/>
    </sheetView>
  </sheetViews>
  <sheetFormatPr defaultRowHeight="15" x14ac:dyDescent="0.25"/>
  <cols>
    <col min="1" max="1" width="2.85546875" customWidth="1"/>
    <col min="2" max="2" width="18.140625" bestFit="1" customWidth="1"/>
    <col min="3" max="3" width="4.7109375" customWidth="1"/>
    <col min="4" max="4" width="17.42578125" bestFit="1" customWidth="1"/>
    <col min="5" max="5" width="4.7109375" customWidth="1"/>
    <col min="6" max="6" width="17" bestFit="1" customWidth="1"/>
    <col min="7" max="7" width="4.7109375" customWidth="1"/>
    <col min="8" max="8" width="18.85546875" bestFit="1" customWidth="1"/>
    <col min="9" max="9" width="4.7109375" customWidth="1"/>
    <col min="10" max="10" width="19.85546875" bestFit="1" customWidth="1"/>
    <col min="11" max="11" width="4.7109375" customWidth="1"/>
    <col min="12" max="12" width="14.42578125" customWidth="1"/>
    <col min="13" max="13" width="4.7109375" customWidth="1"/>
    <col min="14" max="14" width="23.140625" bestFit="1" customWidth="1"/>
    <col min="15" max="15" width="4.7109375" customWidth="1"/>
    <col min="16" max="16" width="23.140625" bestFit="1" customWidth="1"/>
  </cols>
  <sheetData>
    <row r="1" spans="1:16" ht="26.25" x14ac:dyDescent="0.4">
      <c r="A1" s="4"/>
      <c r="B1" s="25" t="s">
        <v>82</v>
      </c>
      <c r="C1" s="25"/>
      <c r="D1" s="4"/>
      <c r="E1" s="4"/>
      <c r="F1" s="4"/>
      <c r="G1" s="4"/>
      <c r="H1" s="4"/>
      <c r="I1" s="36"/>
    </row>
    <row r="4" spans="1:16" x14ac:dyDescent="0.25">
      <c r="B4" s="23" t="s">
        <v>82</v>
      </c>
      <c r="D4" s="37" t="s">
        <v>3</v>
      </c>
      <c r="E4" s="5"/>
      <c r="F4" s="37" t="s">
        <v>5</v>
      </c>
      <c r="G4" s="5"/>
      <c r="H4" s="37" t="s">
        <v>12</v>
      </c>
      <c r="I4" s="5"/>
      <c r="J4" s="37" t="s">
        <v>0</v>
      </c>
      <c r="K4" s="5"/>
      <c r="L4" s="37" t="s">
        <v>40</v>
      </c>
      <c r="M4" s="5"/>
      <c r="N4" s="37" t="s">
        <v>41</v>
      </c>
      <c r="O4" s="5"/>
      <c r="P4" s="37" t="s">
        <v>8</v>
      </c>
    </row>
    <row r="5" spans="1:16" x14ac:dyDescent="0.25">
      <c r="B5" s="23" t="s">
        <v>3</v>
      </c>
      <c r="D5" s="20" t="s">
        <v>42</v>
      </c>
      <c r="F5" s="20" t="s">
        <v>58</v>
      </c>
      <c r="H5" s="20" t="s">
        <v>41</v>
      </c>
      <c r="J5" s="20" t="s">
        <v>46</v>
      </c>
      <c r="L5" s="20" t="s">
        <v>49</v>
      </c>
      <c r="N5" s="20" t="s">
        <v>14</v>
      </c>
      <c r="P5" s="20" t="s">
        <v>43</v>
      </c>
    </row>
    <row r="6" spans="1:16" x14ac:dyDescent="0.25">
      <c r="B6" s="23" t="s">
        <v>5</v>
      </c>
      <c r="D6" s="20" t="s">
        <v>4</v>
      </c>
      <c r="F6" s="20" t="s">
        <v>6</v>
      </c>
      <c r="H6" s="20" t="s">
        <v>60</v>
      </c>
      <c r="J6" s="20" t="s">
        <v>47</v>
      </c>
      <c r="L6" s="20" t="s">
        <v>50</v>
      </c>
      <c r="N6" s="20" t="s">
        <v>81</v>
      </c>
      <c r="P6" s="20" t="s">
        <v>44</v>
      </c>
    </row>
    <row r="7" spans="1:16" x14ac:dyDescent="0.25">
      <c r="B7" s="23" t="s">
        <v>12</v>
      </c>
      <c r="D7" s="20" t="s">
        <v>1</v>
      </c>
      <c r="F7" s="20" t="s">
        <v>11</v>
      </c>
      <c r="H7" s="20" t="s">
        <v>61</v>
      </c>
      <c r="J7" s="20" t="s">
        <v>48</v>
      </c>
      <c r="L7" s="20" t="s">
        <v>51</v>
      </c>
      <c r="P7" s="20" t="s">
        <v>45</v>
      </c>
    </row>
    <row r="8" spans="1:16" x14ac:dyDescent="0.25">
      <c r="B8" s="23" t="s">
        <v>0</v>
      </c>
      <c r="D8" s="20" t="s">
        <v>13</v>
      </c>
      <c r="H8" s="20" t="s">
        <v>53</v>
      </c>
      <c r="J8" s="20" t="s">
        <v>1</v>
      </c>
      <c r="L8" s="20" t="s">
        <v>8</v>
      </c>
      <c r="P8" s="20" t="s">
        <v>39</v>
      </c>
    </row>
    <row r="9" spans="1:16" x14ac:dyDescent="0.25">
      <c r="B9" s="23" t="s">
        <v>40</v>
      </c>
      <c r="D9" s="20" t="s">
        <v>2</v>
      </c>
      <c r="H9" s="20" t="s">
        <v>62</v>
      </c>
      <c r="L9" s="20" t="s">
        <v>52</v>
      </c>
      <c r="P9" s="20" t="s">
        <v>21</v>
      </c>
    </row>
    <row r="10" spans="1:16" x14ac:dyDescent="0.25">
      <c r="B10" s="23" t="s">
        <v>41</v>
      </c>
      <c r="L10" s="20" t="s">
        <v>53</v>
      </c>
    </row>
    <row r="11" spans="1:16" x14ac:dyDescent="0.25">
      <c r="B11" s="23" t="s">
        <v>8</v>
      </c>
      <c r="L11" s="20" t="s">
        <v>63</v>
      </c>
    </row>
    <row r="12" spans="1:16" x14ac:dyDescent="0.25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</row>
    <row r="13" spans="1:16" s="36" customFormat="1" x14ac:dyDescent="0.25"/>
    <row r="30" spans="2:2" x14ac:dyDescent="0.25">
      <c r="B30" s="23" t="s">
        <v>8</v>
      </c>
    </row>
  </sheetData>
  <pageMargins left="0.511811024" right="0.511811024" top="0.78740157499999996" bottom="0.78740157499999996" header="0.31496062000000002" footer="0.31496062000000002"/>
  <tableParts count="8">
    <tablePart r:id="rId1"/>
    <tablePart r:id="rId2"/>
    <tablePart r:id="rId3"/>
    <tablePart r:id="rId4"/>
    <tablePart r:id="rId5"/>
    <tablePart r:id="rId6"/>
    <tablePart r:id="rId7"/>
    <tablePart r:id="rId8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showGridLines="0" workbookViewId="0">
      <selection activeCell="B12" sqref="B12"/>
    </sheetView>
  </sheetViews>
  <sheetFormatPr defaultRowHeight="15" x14ac:dyDescent="0.25"/>
  <cols>
    <col min="1" max="1" width="2.42578125" customWidth="1"/>
    <col min="2" max="2" width="23.5703125" customWidth="1"/>
    <col min="3" max="3" width="24" customWidth="1"/>
    <col min="5" max="5" width="42.140625" bestFit="1" customWidth="1"/>
  </cols>
  <sheetData>
    <row r="1" spans="1:5" ht="26.25" x14ac:dyDescent="0.4">
      <c r="A1" s="4"/>
      <c r="B1" s="25" t="s">
        <v>80</v>
      </c>
      <c r="C1" s="4"/>
      <c r="D1" s="4"/>
      <c r="E1" s="4"/>
    </row>
    <row r="4" spans="1:5" ht="23.25" x14ac:dyDescent="0.25">
      <c r="B4" s="47" t="s">
        <v>35</v>
      </c>
      <c r="C4" s="44">
        <v>10000</v>
      </c>
      <c r="E4" s="48" t="s">
        <v>83</v>
      </c>
    </row>
    <row r="5" spans="1:5" ht="15.75" thickBot="1" x14ac:dyDescent="0.3"/>
    <row r="6" spans="1:5" ht="15.75" thickBot="1" x14ac:dyDescent="0.3">
      <c r="B6" s="1" t="s">
        <v>78</v>
      </c>
      <c r="C6" s="45">
        <f>SUM(PLANEJADO[Valor Total])</f>
        <v>9089.06</v>
      </c>
    </row>
    <row r="7" spans="1:5" ht="15.75" thickBot="1" x14ac:dyDescent="0.3">
      <c r="B7" s="1" t="s">
        <v>79</v>
      </c>
      <c r="C7" s="45">
        <f>C4-C6</f>
        <v>910.94000000000051</v>
      </c>
    </row>
    <row r="9" spans="1:5" ht="15.75" thickBot="1" x14ac:dyDescent="0.3"/>
    <row r="10" spans="1:5" ht="15.75" thickBot="1" x14ac:dyDescent="0.3">
      <c r="B10" s="1" t="s">
        <v>74</v>
      </c>
      <c r="C10" s="46">
        <v>4</v>
      </c>
    </row>
    <row r="11" spans="1:5" ht="15.75" thickBot="1" x14ac:dyDescent="0.3">
      <c r="B11" s="1" t="s">
        <v>75</v>
      </c>
      <c r="C11" s="46">
        <v>7</v>
      </c>
    </row>
    <row r="12" spans="1:5" ht="15.75" thickBot="1" x14ac:dyDescent="0.3">
      <c r="B12" s="1" t="s">
        <v>84</v>
      </c>
      <c r="C12" s="45">
        <f>C6/C10</f>
        <v>2272.2649999999999</v>
      </c>
    </row>
    <row r="13" spans="1:5" ht="15.75" thickBot="1" x14ac:dyDescent="0.3">
      <c r="B13" s="1" t="s">
        <v>77</v>
      </c>
      <c r="C13" s="45">
        <f>C6/(C10*C11)</f>
        <v>324.6092857142857</v>
      </c>
    </row>
  </sheetData>
  <pageMargins left="0.511811024" right="0.511811024" top="0.78740157499999996" bottom="0.78740157499999996" header="0.31496062000000002" footer="0.31496062000000002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Instruções</vt:lpstr>
      <vt:lpstr>Principal</vt:lpstr>
      <vt:lpstr>Checklist</vt:lpstr>
      <vt:lpstr>Categorias</vt:lpstr>
      <vt:lpstr>Auxiliar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Cavalcanti</dc:creator>
  <cp:lastModifiedBy>Usuário do Windows</cp:lastModifiedBy>
  <dcterms:created xsi:type="dcterms:W3CDTF">2020-10-15T07:24:54Z</dcterms:created>
  <dcterms:modified xsi:type="dcterms:W3CDTF">2022-08-22T18:26:12Z</dcterms:modified>
</cp:coreProperties>
</file>